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480" windowHeight="10920"/>
  </bookViews>
  <sheets>
    <sheet name="Исполнение доходов_1" sheetId="2" r:id="rId1"/>
  </sheets>
  <definedNames>
    <definedName name="_xlnm.Print_Titles" localSheetId="0">'Исполнение доходов_1'!$11:$15</definedName>
  </definedNames>
  <calcPr calcId="125725"/>
</workbook>
</file>

<file path=xl/calcChain.xml><?xml version="1.0" encoding="utf-8"?>
<calcChain xmlns="http://schemas.openxmlformats.org/spreadsheetml/2006/main">
  <c r="F108" i="2"/>
  <c r="G107" l="1"/>
  <c r="G106"/>
  <c r="G105"/>
  <c r="G104"/>
  <c r="G103"/>
  <c r="G102"/>
  <c r="G101"/>
  <c r="G100"/>
  <c r="G98"/>
  <c r="G97"/>
  <c r="G96"/>
  <c r="G95"/>
  <c r="G93"/>
  <c r="G92"/>
  <c r="G88"/>
  <c r="G87"/>
  <c r="G86"/>
  <c r="G85"/>
  <c r="G84"/>
  <c r="G83"/>
  <c r="G80"/>
  <c r="G77"/>
  <c r="G76"/>
  <c r="G75"/>
  <c r="G73"/>
  <c r="G72"/>
  <c r="G70"/>
  <c r="G69"/>
  <c r="G65"/>
  <c r="G64"/>
  <c r="G61"/>
  <c r="G60"/>
  <c r="G57"/>
  <c r="G54"/>
  <c r="G51"/>
  <c r="G49"/>
  <c r="G43"/>
  <c r="G40"/>
  <c r="G37"/>
  <c r="G35"/>
  <c r="G34"/>
  <c r="G33"/>
  <c r="G32"/>
  <c r="G31"/>
  <c r="G28"/>
  <c r="G27"/>
  <c r="G26"/>
  <c r="G25"/>
  <c r="F30" l="1"/>
  <c r="E30"/>
  <c r="E68"/>
  <c r="F99"/>
  <c r="E99"/>
  <c r="F94"/>
  <c r="E94"/>
  <c r="E91"/>
  <c r="F74"/>
  <c r="E74"/>
  <c r="F56"/>
  <c r="E56"/>
  <c r="E55" s="1"/>
  <c r="G74" l="1"/>
  <c r="G94"/>
  <c r="F55"/>
  <c r="G55" s="1"/>
  <c r="G56"/>
  <c r="G30"/>
  <c r="G99"/>
  <c r="E90"/>
  <c r="E89" s="1"/>
  <c r="F71"/>
  <c r="E71"/>
  <c r="E67" s="1"/>
  <c r="F68"/>
  <c r="F59"/>
  <c r="E59"/>
  <c r="E58" s="1"/>
  <c r="F53"/>
  <c r="E53"/>
  <c r="E52" s="1"/>
  <c r="F50"/>
  <c r="G50" s="1"/>
  <c r="E50"/>
  <c r="F48"/>
  <c r="E48"/>
  <c r="E47" s="1"/>
  <c r="F45"/>
  <c r="F44" s="1"/>
  <c r="F42"/>
  <c r="E42"/>
  <c r="F39"/>
  <c r="E39"/>
  <c r="F36"/>
  <c r="F18"/>
  <c r="E18"/>
  <c r="E17" s="1"/>
  <c r="F24"/>
  <c r="E24"/>
  <c r="E23" s="1"/>
  <c r="G22"/>
  <c r="G21"/>
  <c r="G20"/>
  <c r="G19"/>
  <c r="M16"/>
  <c r="M38"/>
  <c r="M40"/>
  <c r="M47"/>
  <c r="M82"/>
  <c r="E38"/>
  <c r="E36" s="1"/>
  <c r="E44"/>
  <c r="E45"/>
  <c r="E46"/>
  <c r="E110"/>
  <c r="E111" s="1"/>
  <c r="E108" s="1"/>
  <c r="F23" l="1"/>
  <c r="G23" s="1"/>
  <c r="G24"/>
  <c r="F58"/>
  <c r="G58" s="1"/>
  <c r="G59"/>
  <c r="E29"/>
  <c r="E16"/>
  <c r="E113" s="1"/>
  <c r="G39"/>
  <c r="G68"/>
  <c r="F67"/>
  <c r="G67" s="1"/>
  <c r="G48"/>
  <c r="F47"/>
  <c r="G47" s="1"/>
  <c r="F52"/>
  <c r="G52" s="1"/>
  <c r="G53"/>
  <c r="G36"/>
  <c r="G42"/>
  <c r="G71"/>
  <c r="F17"/>
  <c r="G17" s="1"/>
  <c r="G18"/>
  <c r="F91"/>
  <c r="F90" s="1"/>
  <c r="F89" s="1"/>
  <c r="F29"/>
  <c r="F16" l="1"/>
  <c r="G16" s="1"/>
  <c r="G29"/>
  <c r="G91"/>
  <c r="G90"/>
  <c r="G89" l="1"/>
  <c r="F113"/>
  <c r="G113" s="1"/>
</calcChain>
</file>

<file path=xl/sharedStrings.xml><?xml version="1.0" encoding="utf-8"?>
<sst xmlns="http://schemas.openxmlformats.org/spreadsheetml/2006/main" count="180" uniqueCount="178">
  <si>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</si>
  <si>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21900000 ВОЗВРАТ ОСТАТКОВ СУБСИДИЙ, СУБВЕНЦИЙ И ИНЫХ МЕЖБЮДЖЕТНЫХ ТРАНСФЕРТОВ, ИМЕЮЩИХ ЦЕЛЕВОЕ НАЗНАЧЕНИЕ, ПРОШЛЫХ ЛЕТ</t>
  </si>
  <si>
    <t>09421805010050000151</t>
  </si>
  <si>
    <t>21805000 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</si>
  <si>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21800000 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</si>
  <si>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</si>
  <si>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20203000 Субвенции бюджетам субъектов Российской Федерации и муниципальных образований</t>
  </si>
  <si>
    <t>20202000 Субсидии бюджетам бюджетной системы Российской Федерации (межбюджетные субсидии)</t>
  </si>
  <si>
    <t>Дотации бюджетам муниципальных районов на поддержку мер по обеспечению сбалансированности бюджетов</t>
  </si>
  <si>
    <t>Дотации бюджетам муниципальных районов на выравнивание бюджетной обеспеченности</t>
  </si>
  <si>
    <t>20201000 Дотации бюджетам субъектов Российской Федерации и муниципальных образований</t>
  </si>
  <si>
    <t>20200000 Безвозмездные поступления от других бюджетов бюджетной системы Российской Федерации</t>
  </si>
  <si>
    <t>20000000 БЕЗВОЗМЕЗДНЫЕ ПОСТУПЛЕНИЯ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</si>
  <si>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</si>
  <si>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00011643000010000140</t>
  </si>
  <si>
    <t>16111633050056000140</t>
  </si>
  <si>
    <t>00011628000010000140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</si>
  <si>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</si>
  <si>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</si>
  <si>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охраны окружающей среды</t>
  </si>
  <si>
    <t>00011625050010000140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</si>
  <si>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</si>
  <si>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04411625030010000140</t>
  </si>
  <si>
    <t>18211606000010000140</t>
  </si>
  <si>
    <t>18211603030010000140</t>
  </si>
  <si>
    <t>18211603010010000140</t>
  </si>
  <si>
    <t>11600000 ШТРАФЫ, САНКЦИИ, ВОЗМЕЩЕНИЕ УЩЕРБА</t>
  </si>
  <si>
    <t>54711406025050000430</t>
  </si>
  <si>
    <t>11406000 Доходы от продажи земельных участков, находящихся в в государственной и муниципальной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</t>
  </si>
  <si>
    <t>54711402053050000410</t>
  </si>
  <si>
    <t>11402000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</t>
  </si>
  <si>
    <t>11400000 ДОХОДЫ ОТ ПРОДАЖИ МАТЕРИАЛЬНЫХ И НЕМАТЕРИАЛЬНЫХ АКТИВОВ</t>
  </si>
  <si>
    <t>Плата за иные виды негативного воздействия на окружающую среду</t>
  </si>
  <si>
    <t>18211201050010000120</t>
  </si>
  <si>
    <t>Плата за размещение отходов производства и потребления</t>
  </si>
  <si>
    <t>Плата за сбросы загрязняющих веществ в водные объекты</t>
  </si>
  <si>
    <t>18211201030010000120</t>
  </si>
  <si>
    <t xml:space="preserve">Плата за выбросы загрязняющих веществ в атмосферный воздух передвижными объектами (федеральные государственные органы, Банк России, органы управления </t>
  </si>
  <si>
    <t>04811201020016000120</t>
  </si>
  <si>
    <t>Плата за выбросы загрязняющих веществ в атмосферный воздух стационарными объектами</t>
  </si>
  <si>
    <t>18211201010010000120</t>
  </si>
  <si>
    <t>11201000 Плата за негативное воздействие на окружающую среду</t>
  </si>
  <si>
    <t>11200000 ПЛАТЕЖИ ПРИ ПОЛЬЗОВАНИИ ПРИРОДНЫМИ РЕСУРСАМИ</t>
  </si>
  <si>
    <t>18211105013050000120</t>
  </si>
  <si>
    <t>11100000 ДОХОДЫ ОТ ИСПОЛЬЗОВАНИЯ ИМУЩЕСТВА, НАХОДЯЩЕГОСЯ В ГОСУДАРСТВЕННОЙ И МУНИЦИПАЛЬНОЙ СОБСТВЕННОСТИ</t>
  </si>
  <si>
    <t>10907000 Прочие налоги и сборы (по отмененным местным налогам и сборам)</t>
  </si>
  <si>
    <t>10900000 ЗАДОЛЖЕННОСТЬ И ПЕРЕРАСЧЕТЫ ПО ОТМЕНЕННЫМ НАЛОГАМ, СБОРАМ И ИНЫМ ОБЯЗАТЕЛЬНЫМ ПЛАТЕЖАМ</t>
  </si>
  <si>
    <t>Государственная пошлина за выдачу разрешения на установку рекламной конструкции</t>
  </si>
  <si>
    <t>54710807150014000110</t>
  </si>
  <si>
    <t>10807000 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</si>
  <si>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</si>
  <si>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18210803010010000110</t>
  </si>
  <si>
    <t>10803000 Государственная пошлина по делам, рассматриваемым в судах общей юрисдикции, мировыми судьями</t>
  </si>
  <si>
    <t>10800000 ГОСУДАРСТВЕННАЯ ПОШЛИНА</t>
  </si>
  <si>
    <t>10606000 Земельный налог</t>
  </si>
  <si>
    <t>10600000 НАЛОГИ НА ИМУЩЕСТВО</t>
  </si>
  <si>
    <t>10504000 Налог, взимаемый в связи с применением патентной системы налогообложения</t>
  </si>
  <si>
    <t>Единый сельскохозяйственный налог</t>
  </si>
  <si>
    <t>18210503010010000110</t>
  </si>
  <si>
    <t>10503000 Единый сельскохозяйственный налог</t>
  </si>
  <si>
    <t>18210502020021000110</t>
  </si>
  <si>
    <t>Единый налог на вмененный доход для отдельных видов деятельности</t>
  </si>
  <si>
    <t>18210502010020000110</t>
  </si>
  <si>
    <t>10502000 Единый налог на вмененный доход  для отдельных видов деятельности</t>
  </si>
  <si>
    <t>18210501050011000110</t>
  </si>
  <si>
    <t>18210501022011000110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</si>
  <si>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</si>
  <si>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18210501021010000110</t>
  </si>
  <si>
    <t>18210501012011000110</t>
  </si>
  <si>
    <t>Налог, взимаемый с налогоплательщиков, выбравших в качестве объекта налогообложения доходы</t>
  </si>
  <si>
    <t>18210501011010000110</t>
  </si>
  <si>
    <t>10501000 Налог, взимаемый в связи с применением упрощенной системы налогообложения</t>
  </si>
  <si>
    <t>10500000 НАЛОГИ НА СОВОКУПНЫЙ ДОХОД</t>
  </si>
  <si>
    <t>10010302260010000110</t>
  </si>
  <si>
    <t>10010302250010000110</t>
  </si>
  <si>
    <t>10010302240010000110</t>
  </si>
  <si>
    <t>10010302230010000110</t>
  </si>
  <si>
    <t>10302000 Акцизы по подакцизным товарам (продукции), производимым на территории Российской Федерации</t>
  </si>
  <si>
    <t>10300000 НАЛОГИ НА ТОВАРЫ (РАБОТЫ, УСЛУГИ), РЕАЛИЗУЕМЫЕ НА ТЕРРИТОРИИ РОССИЙСКОЙ ФЕДЕРАЦИИ</t>
  </si>
  <si>
    <t>18210102040010000110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</si>
  <si>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</si>
  <si>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18210102030010000110</t>
  </si>
  <si>
    <t>18210102020010000110</t>
  </si>
  <si>
    <t>18210102010010000110</t>
  </si>
  <si>
    <t>10102000 Налог на доходы физических лиц</t>
  </si>
  <si>
    <t>10100000 НАЛОГИ НА ПРИБЫЛЬ, ДОХОДЫ</t>
  </si>
  <si>
    <t>10000000 НАЛОГОВЫЕ И НЕНАЛОГОВЫЕ ДОХОДЫ</t>
  </si>
  <si>
    <t>% год</t>
  </si>
  <si>
    <t>План на год</t>
  </si>
  <si>
    <t>Год</t>
  </si>
  <si>
    <t>Наименование кода дохода</t>
  </si>
  <si>
    <t>Код дохода</t>
  </si>
  <si>
    <t>КД</t>
  </si>
  <si>
    <t>Исполнение плана доходов с 01.01.2015 по 32.12.2015.</t>
  </si>
  <si>
    <t>18210504020020000110</t>
  </si>
  <si>
    <t xml:space="preserve">Приложение 1 </t>
  </si>
  <si>
    <t>Грозненского муниципального района</t>
  </si>
  <si>
    <t>тыс.руб.</t>
  </si>
  <si>
    <t xml:space="preserve">11105000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</si>
  <si>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</si>
  <si>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</si>
  <si>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</si>
  <si>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</si>
  <si>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</si>
  <si>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r>
  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</t>
    </r>
    <r>
      <rPr>
        <sz val="9"/>
        <color rgb="FF0000FF"/>
        <rFont val="Times New Roman"/>
        <family val="1"/>
        <charset val="204"/>
      </rPr>
      <t>статьями 227</t>
    </r>
    <r>
      <rPr>
        <sz val="9"/>
        <color theme="1"/>
        <rFont val="Times New Roman"/>
        <family val="1"/>
        <charset val="204"/>
      </rPr>
      <t xml:space="preserve">, </t>
    </r>
    <r>
      <rPr>
        <sz val="9"/>
        <color rgb="FF0000FF"/>
        <rFont val="Times New Roman"/>
        <family val="1"/>
        <charset val="204"/>
      </rPr>
      <t>227.1</t>
    </r>
    <r>
      <rPr>
        <sz val="9"/>
        <color theme="1"/>
        <rFont val="Times New Roman"/>
        <family val="1"/>
        <charset val="204"/>
      </rPr>
      <t xml:space="preserve"> и </t>
    </r>
    <r>
      <rPr>
        <sz val="9"/>
        <color rgb="FF0000FF"/>
        <rFont val="Times New Roman"/>
        <family val="1"/>
        <charset val="204"/>
      </rPr>
      <t>228</t>
    </r>
    <r>
      <rPr>
        <sz val="9"/>
        <color theme="1"/>
        <rFont val="Times New Roman"/>
        <family val="1"/>
        <charset val="204"/>
      </rPr>
      <t xml:space="preserve"> Налогового кодекса Российской Федерации</t>
    </r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</si>
  <si>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</si>
  <si>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</si>
  <si>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</si>
  <si>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</si>
  <si>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</si>
  <si>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Минимальный налог, зачисляемый в бюджеты субъектов Российской Федерации</t>
  </si>
  <si>
    <t>Единый налог на вмененный доход для отдельных видов деятельности (за налоговые периоды, истекшие до 1 января 2011 года)</t>
  </si>
  <si>
    <t>Прочие местные налоги и сборы, мобилизуемые на территориях муниципальных районов (сумма платежа (перерасчеты, недоимка и задолженность по соответстветствующему платежу)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</si>
  <si>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</si>
  <si>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</si>
  <si>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</si>
  <si>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</si>
  <si>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Прочие денежные взыскания (штрафы) за правонарушения в области дорожного движения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</si>
  <si>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</si>
  <si>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</si>
  <si>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</si>
  <si>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Доходы бюджета по кодам классификации доходов бюджетов за 2018 год.</t>
  </si>
  <si>
    <t>18210503020010000110</t>
  </si>
  <si>
    <t>Земельный налог с организаций, обладающих земельным участком, расположенным в границах межселенных территорий</t>
  </si>
  <si>
    <t>18210606033051000110</t>
  </si>
  <si>
    <t>18210904053050000110</t>
  </si>
  <si>
    <t>18211201041010000120</t>
  </si>
  <si>
    <t>18211201042010000120</t>
  </si>
  <si>
    <t>Плата за размещение твердых коммунальных отходов</t>
  </si>
  <si>
    <t>18211201070010000120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</si>
  <si>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</si>
  <si>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</si>
  <si>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11402052</t>
  </si>
  <si>
    <t>54711402052050000410</t>
  </si>
  <si>
    <t>54711406013050000430</t>
  </si>
  <si>
    <t>11406013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</si>
  <si>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</si>
  <si>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</si>
  <si>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</si>
  <si>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1 16 08020 01 0000 140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</si>
  <si>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</si>
  <si>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1 16 21050 10 0000 140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</si>
  <si>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сельских поселений</t>
  </si>
  <si>
    <t>1 16 25010 01 0000 140</t>
  </si>
  <si>
    <t>Денежные взыскания (штрафы) за нарушение законодательства Российской Федерации о недрах</t>
  </si>
  <si>
    <t>00011690050050000140</t>
  </si>
  <si>
    <t>00020235118050000151</t>
  </si>
  <si>
    <t>00020235260050000151</t>
  </si>
  <si>
    <t>00020239999050000151</t>
  </si>
  <si>
    <t>00020249999050000151</t>
  </si>
  <si>
    <t>00020230021050000151</t>
  </si>
  <si>
    <t>00020230024050000151</t>
  </si>
  <si>
    <t>00020230027050000151</t>
  </si>
  <si>
    <t>00020230029050000151</t>
  </si>
  <si>
    <t>20230027</t>
  </si>
  <si>
    <t>20230029</t>
  </si>
  <si>
    <t>09421960010050000151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</si>
  <si>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</si>
  <si>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 за счет средств регионального бюджета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</si>
  <si>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</si>
  <si>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</si>
  <si>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Прочие субвенции бюджетам муниципальных районов</t>
  </si>
  <si>
    <t>Реализация мероприятий по обеспечению развития и укрепления материально-технической базы муниципальных домов культуры</t>
  </si>
  <si>
    <t>Субсидии бюджетам муниципальных районов на реализацию мероприятий по обеспечению жильем молодых семей.</t>
  </si>
  <si>
    <t>Субсидия бюджетам муниципальных районов на поддержку отрасли культуры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</si>
  <si>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</t>
  </si>
  <si>
    <t>ИТОГО:</t>
  </si>
  <si>
    <t>Субвенции бюджетам муниципальных районов на ежемесячное денежное вознаграждение за классное руководство</t>
  </si>
  <si>
    <t>Прочие межбюджетные трансферты, передаваемые бюджетам муниципальных районов</t>
  </si>
  <si>
    <t>00020225467050000151</t>
  </si>
  <si>
    <t>00020225497050000151</t>
  </si>
  <si>
    <t>00020225519050000151</t>
  </si>
  <si>
    <t>00020225555050000151</t>
  </si>
  <si>
    <t>00020215001050000151</t>
  </si>
  <si>
    <t>00020215002050000151</t>
  </si>
  <si>
    <t>исполнено</t>
  </si>
  <si>
    <t>к проекту решения Совета депутатов</t>
  </si>
  <si>
    <t>"Об исполнении бюджета Грозненского муниципального района за 2018 год"</t>
  </si>
</sst>
</file>

<file path=xl/styles.xml><?xml version="1.0" encoding="utf-8"?>
<styleSheet xmlns="http://schemas.openxmlformats.org/spreadsheetml/2006/main">
  <numFmts count="4">
    <numFmt numFmtId="164" formatCode="#,##0.00;[Red]\-#,##0.00;0.00"/>
    <numFmt numFmtId="165" formatCode="#,##0.0;[Red]\-#,##0.0;0.0"/>
    <numFmt numFmtId="166" formatCode="#,##0.0_ ;[Red]\-#,##0.0\ "/>
    <numFmt numFmtId="167" formatCode="#,##0.000;[Red]\-#,##0.000;0.000"/>
  </numFmts>
  <fonts count="1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2"/>
      <name val="Arial"/>
      <family val="2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9"/>
      <color theme="1"/>
      <name val="Times New Roman"/>
      <family val="1"/>
      <charset val="204"/>
    </font>
    <font>
      <sz val="9"/>
      <color rgb="FF0000FF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4" fillId="0" borderId="0"/>
  </cellStyleXfs>
  <cellXfs count="102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1" fillId="0" borderId="0" xfId="1" applyAlignment="1"/>
    <xf numFmtId="0" fontId="1" fillId="0" borderId="0" xfId="1" applyAlignment="1">
      <alignment wrapText="1"/>
    </xf>
    <xf numFmtId="0" fontId="6" fillId="0" borderId="0" xfId="1" applyNumberFormat="1" applyFont="1" applyFill="1" applyAlignment="1" applyProtection="1">
      <alignment horizontal="left" vertical="center"/>
      <protection hidden="1"/>
    </xf>
    <xf numFmtId="0" fontId="8" fillId="0" borderId="0" xfId="1" applyFont="1" applyProtection="1">
      <protection hidden="1"/>
    </xf>
    <xf numFmtId="0" fontId="8" fillId="0" borderId="0" xfId="1" applyFont="1"/>
    <xf numFmtId="164" fontId="9" fillId="3" borderId="10" xfId="1" applyNumberFormat="1" applyFont="1" applyFill="1" applyBorder="1" applyAlignment="1" applyProtection="1">
      <alignment horizontal="right" vertical="center"/>
      <protection hidden="1"/>
    </xf>
    <xf numFmtId="0" fontId="8" fillId="0" borderId="5" xfId="1" applyNumberFormat="1" applyFont="1" applyFill="1" applyBorder="1" applyAlignment="1" applyProtection="1">
      <protection hidden="1"/>
    </xf>
    <xf numFmtId="0" fontId="10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1" xfId="1" applyNumberFormat="1" applyFont="1" applyFill="1" applyBorder="1" applyAlignment="1" applyProtection="1">
      <protection hidden="1"/>
    </xf>
    <xf numFmtId="164" fontId="10" fillId="3" borderId="8" xfId="1" applyNumberFormat="1" applyFont="1" applyFill="1" applyBorder="1" applyAlignment="1" applyProtection="1">
      <alignment horizontal="right" vertical="center"/>
      <protection hidden="1"/>
    </xf>
    <xf numFmtId="0" fontId="8" fillId="0" borderId="0" xfId="1" applyFont="1" applyFill="1"/>
    <xf numFmtId="0" fontId="5" fillId="0" borderId="9" xfId="1" applyNumberFormat="1" applyFont="1" applyFill="1" applyBorder="1" applyAlignment="1" applyProtection="1">
      <alignment horizontal="center" vertical="center"/>
      <protection hidden="1"/>
    </xf>
    <xf numFmtId="0" fontId="5" fillId="0" borderId="2" xfId="1" applyNumberFormat="1" applyFont="1" applyFill="1" applyBorder="1" applyAlignment="1" applyProtection="1">
      <alignment horizontal="center" vertical="center"/>
      <protection hidden="1"/>
    </xf>
    <xf numFmtId="165" fontId="9" fillId="0" borderId="10" xfId="1" applyNumberFormat="1" applyFont="1" applyFill="1" applyBorder="1" applyAlignment="1" applyProtection="1">
      <alignment horizontal="right" vertical="center"/>
      <protection hidden="1"/>
    </xf>
    <xf numFmtId="165" fontId="9" fillId="0" borderId="7" xfId="1" applyNumberFormat="1" applyFont="1" applyFill="1" applyBorder="1" applyAlignment="1" applyProtection="1">
      <alignment horizontal="right" vertical="center"/>
      <protection hidden="1"/>
    </xf>
    <xf numFmtId="49" fontId="5" fillId="0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8" xfId="1" applyNumberFormat="1" applyFont="1" applyFill="1" applyBorder="1" applyAlignment="1" applyProtection="1">
      <alignment horizontal="right" vertical="center"/>
      <protection hidden="1"/>
    </xf>
    <xf numFmtId="0" fontId="5" fillId="0" borderId="6" xfId="1" applyNumberFormat="1" applyFont="1" applyFill="1" applyBorder="1" applyAlignment="1" applyProtection="1">
      <alignment horizontal="center" vertical="center"/>
      <protection hidden="1"/>
    </xf>
    <xf numFmtId="0" fontId="5" fillId="0" borderId="5" xfId="1" applyNumberFormat="1" applyFont="1" applyFill="1" applyBorder="1" applyAlignment="1" applyProtection="1">
      <protection hidden="1"/>
    </xf>
    <xf numFmtId="0" fontId="5" fillId="0" borderId="1" xfId="1" applyNumberFormat="1" applyFont="1" applyFill="1" applyBorder="1" applyAlignment="1" applyProtection="1">
      <protection hidden="1"/>
    </xf>
    <xf numFmtId="0" fontId="5" fillId="0" borderId="0" xfId="1" applyFont="1" applyFill="1"/>
    <xf numFmtId="0" fontId="5" fillId="0" borderId="0" xfId="1" applyFont="1"/>
    <xf numFmtId="164" fontId="5" fillId="2" borderId="2" xfId="1" applyNumberFormat="1" applyFont="1" applyFill="1" applyBorder="1" applyAlignment="1" applyProtection="1">
      <alignment horizontal="right" vertical="center"/>
      <protection hidden="1"/>
    </xf>
    <xf numFmtId="164" fontId="5" fillId="0" borderId="2" xfId="1" applyNumberFormat="1" applyFont="1" applyFill="1" applyBorder="1" applyAlignment="1" applyProtection="1">
      <alignment horizontal="right" vertical="center"/>
      <protection hidden="1"/>
    </xf>
    <xf numFmtId="164" fontId="9" fillId="3" borderId="2" xfId="1" applyNumberFormat="1" applyFont="1" applyFill="1" applyBorder="1" applyAlignment="1" applyProtection="1">
      <alignment horizontal="right" vertical="center"/>
      <protection hidden="1"/>
    </xf>
    <xf numFmtId="164" fontId="5" fillId="0" borderId="3" xfId="1" applyNumberFormat="1" applyFont="1" applyFill="1" applyBorder="1" applyAlignment="1" applyProtection="1">
      <alignment horizontal="right" vertical="center"/>
      <protection hidden="1"/>
    </xf>
    <xf numFmtId="0" fontId="5" fillId="0" borderId="2" xfId="1" applyNumberFormat="1" applyFont="1" applyFill="1" applyBorder="1" applyAlignment="1" applyProtection="1">
      <alignment horizontal="left" vertical="center" wrapText="1"/>
      <protection hidden="1"/>
    </xf>
    <xf numFmtId="0" fontId="5" fillId="0" borderId="9" xfId="1" applyNumberFormat="1" applyFont="1" applyFill="1" applyBorder="1" applyAlignment="1" applyProtection="1">
      <alignment horizontal="center"/>
      <protection hidden="1"/>
    </xf>
    <xf numFmtId="0" fontId="5" fillId="0" borderId="2" xfId="1" applyNumberFormat="1" applyFont="1" applyFill="1" applyBorder="1" applyAlignment="1" applyProtection="1">
      <alignment horizontal="center"/>
      <protection hidden="1"/>
    </xf>
    <xf numFmtId="0" fontId="5" fillId="0" borderId="2" xfId="1" applyNumberFormat="1" applyFont="1" applyFill="1" applyBorder="1" applyAlignment="1" applyProtection="1">
      <alignment horizontal="left" wrapText="1"/>
      <protection hidden="1"/>
    </xf>
    <xf numFmtId="165" fontId="5" fillId="0" borderId="10" xfId="1" applyNumberFormat="1" applyFont="1" applyFill="1" applyBorder="1" applyAlignment="1" applyProtection="1">
      <alignment horizontal="right"/>
      <protection hidden="1"/>
    </xf>
    <xf numFmtId="165" fontId="9" fillId="0" borderId="10" xfId="1" applyNumberFormat="1" applyFont="1" applyFill="1" applyBorder="1" applyAlignment="1" applyProtection="1">
      <alignment horizontal="right"/>
      <protection hidden="1"/>
    </xf>
    <xf numFmtId="0" fontId="5" fillId="0" borderId="3" xfId="1" applyNumberFormat="1" applyFont="1" applyFill="1" applyBorder="1" applyAlignment="1" applyProtection="1">
      <alignment horizontal="left" vertical="center" wrapText="1"/>
      <protection hidden="1"/>
    </xf>
    <xf numFmtId="0" fontId="5" fillId="0" borderId="0" xfId="0" applyFont="1" applyAlignment="1">
      <alignment horizontal="left"/>
    </xf>
    <xf numFmtId="0" fontId="5" fillId="0" borderId="0" xfId="1" applyFont="1" applyAlignment="1">
      <alignment horizontal="left"/>
    </xf>
    <xf numFmtId="165" fontId="5" fillId="0" borderId="7" xfId="1" applyNumberFormat="1" applyFont="1" applyFill="1" applyBorder="1" applyAlignment="1" applyProtection="1">
      <alignment horizontal="right"/>
      <protection hidden="1"/>
    </xf>
    <xf numFmtId="165" fontId="9" fillId="0" borderId="7" xfId="1" applyNumberFormat="1" applyFont="1" applyFill="1" applyBorder="1" applyAlignment="1" applyProtection="1">
      <alignment horizontal="right"/>
      <protection hidden="1"/>
    </xf>
    <xf numFmtId="0" fontId="5" fillId="2" borderId="5" xfId="1" applyNumberFormat="1" applyFont="1" applyFill="1" applyBorder="1" applyAlignment="1" applyProtection="1">
      <protection hidden="1"/>
    </xf>
    <xf numFmtId="0" fontId="5" fillId="2" borderId="0" xfId="1" applyFont="1" applyFill="1"/>
    <xf numFmtId="164" fontId="9" fillId="2" borderId="8" xfId="1" applyNumberFormat="1" applyFont="1" applyFill="1" applyBorder="1" applyAlignment="1" applyProtection="1">
      <alignment horizontal="right" vertical="center"/>
      <protection hidden="1"/>
    </xf>
    <xf numFmtId="0" fontId="12" fillId="0" borderId="0" xfId="0" applyFont="1" applyFill="1" applyAlignment="1">
      <alignment wrapText="1"/>
    </xf>
    <xf numFmtId="0" fontId="12" fillId="0" borderId="2" xfId="2" applyFont="1" applyFill="1" applyBorder="1" applyAlignment="1" applyProtection="1">
      <alignment horizontal="justify" vertical="top" wrapText="1"/>
    </xf>
    <xf numFmtId="0" fontId="12" fillId="0" borderId="2" xfId="0" applyFont="1" applyFill="1" applyBorder="1" applyAlignment="1">
      <alignment horizontal="justify" vertical="top" wrapText="1"/>
    </xf>
    <xf numFmtId="0" fontId="12" fillId="0" borderId="2" xfId="0" applyFont="1" applyFill="1" applyBorder="1" applyAlignment="1">
      <alignment wrapText="1"/>
    </xf>
    <xf numFmtId="164" fontId="5" fillId="2" borderId="8" xfId="1" applyNumberFormat="1" applyFont="1" applyFill="1" applyBorder="1" applyAlignment="1" applyProtection="1">
      <alignment horizontal="right" vertical="center"/>
      <protection hidden="1"/>
    </xf>
    <xf numFmtId="49" fontId="5" fillId="0" borderId="2" xfId="1" applyNumberFormat="1" applyFont="1" applyFill="1" applyBorder="1" applyAlignment="1" applyProtection="1">
      <alignment horizontal="center"/>
      <protection hidden="1"/>
    </xf>
    <xf numFmtId="166" fontId="5" fillId="0" borderId="0" xfId="1" applyNumberFormat="1" applyFont="1"/>
    <xf numFmtId="0" fontId="8" fillId="0" borderId="8" xfId="0" applyFont="1" applyFill="1" applyBorder="1" applyAlignment="1">
      <alignment vertical="center" wrapText="1"/>
    </xf>
    <xf numFmtId="0" fontId="5" fillId="0" borderId="0" xfId="1" applyFont="1" applyAlignment="1">
      <alignment horizontal="center"/>
    </xf>
    <xf numFmtId="0" fontId="5" fillId="0" borderId="8" xfId="0" applyFont="1" applyFill="1" applyBorder="1" applyAlignment="1">
      <alignment vertical="center" wrapText="1"/>
    </xf>
    <xf numFmtId="49" fontId="5" fillId="0" borderId="9" xfId="1" applyNumberFormat="1" applyFont="1" applyFill="1" applyBorder="1" applyAlignment="1" applyProtection="1">
      <alignment horizontal="center" vertical="center"/>
      <protection hidden="1"/>
    </xf>
    <xf numFmtId="0" fontId="5" fillId="0" borderId="2" xfId="0" applyFont="1" applyFill="1" applyBorder="1" applyAlignment="1">
      <alignment horizontal="center" vertical="center"/>
    </xf>
    <xf numFmtId="0" fontId="12" fillId="0" borderId="2" xfId="2" applyFont="1" applyFill="1" applyBorder="1" applyAlignment="1" applyProtection="1">
      <alignment wrapText="1"/>
    </xf>
    <xf numFmtId="164" fontId="5" fillId="0" borderId="8" xfId="1" applyNumberFormat="1" applyFont="1" applyFill="1" applyBorder="1" applyAlignment="1" applyProtection="1">
      <alignment horizontal="right" vertical="center"/>
      <protection hidden="1"/>
    </xf>
    <xf numFmtId="164" fontId="5" fillId="2" borderId="20" xfId="1" applyNumberFormat="1" applyFont="1" applyFill="1" applyBorder="1" applyAlignment="1" applyProtection="1">
      <alignment horizontal="right" vertical="center"/>
      <protection hidden="1"/>
    </xf>
    <xf numFmtId="167" fontId="5" fillId="0" borderId="0" xfId="1" applyNumberFormat="1" applyFont="1" applyFill="1" applyBorder="1"/>
    <xf numFmtId="167" fontId="5" fillId="0" borderId="0" xfId="1" applyNumberFormat="1" applyFont="1" applyFill="1" applyBorder="1" applyAlignment="1" applyProtection="1">
      <alignment horizontal="right" vertical="center"/>
      <protection hidden="1"/>
    </xf>
    <xf numFmtId="165" fontId="5" fillId="0" borderId="7" xfId="1" applyNumberFormat="1" applyFont="1" applyFill="1" applyBorder="1" applyAlignment="1" applyProtection="1">
      <alignment horizontal="right" vertical="center"/>
      <protection hidden="1"/>
    </xf>
    <xf numFmtId="0" fontId="1" fillId="0" borderId="0" xfId="1" applyFill="1"/>
    <xf numFmtId="0" fontId="5" fillId="0" borderId="0" xfId="1" applyFont="1" applyFill="1" applyAlignment="1">
      <alignment wrapText="1"/>
    </xf>
    <xf numFmtId="0" fontId="8" fillId="0" borderId="0" xfId="1" applyFont="1" applyFill="1" applyAlignment="1">
      <alignment wrapText="1"/>
    </xf>
    <xf numFmtId="0" fontId="4" fillId="0" borderId="0" xfId="1" applyFont="1" applyFill="1"/>
    <xf numFmtId="0" fontId="3" fillId="0" borderId="0" xfId="1" applyFont="1" applyFill="1" applyAlignment="1">
      <alignment horizontal="right"/>
    </xf>
    <xf numFmtId="0" fontId="1" fillId="0" borderId="0" xfId="1" applyFill="1" applyProtection="1">
      <protection hidden="1"/>
    </xf>
    <xf numFmtId="167" fontId="5" fillId="0" borderId="10" xfId="1" applyNumberFormat="1" applyFont="1" applyFill="1" applyBorder="1" applyAlignment="1" applyProtection="1">
      <alignment horizontal="right"/>
      <protection hidden="1"/>
    </xf>
    <xf numFmtId="49" fontId="5" fillId="0" borderId="8" xfId="1" applyNumberFormat="1" applyFont="1" applyFill="1" applyBorder="1" applyAlignment="1" applyProtection="1">
      <alignment horizontal="center" vertical="center"/>
      <protection hidden="1"/>
    </xf>
    <xf numFmtId="0" fontId="2" fillId="0" borderId="2" xfId="1" applyNumberFormat="1" applyFont="1" applyFill="1" applyBorder="1" applyAlignment="1" applyProtection="1">
      <alignment horizontal="left" vertical="center" wrapText="1"/>
      <protection hidden="1"/>
    </xf>
    <xf numFmtId="49" fontId="5" fillId="0" borderId="2" xfId="0" applyNumberFormat="1" applyFont="1" applyFill="1" applyBorder="1" applyAlignment="1">
      <alignment vertical="center"/>
    </xf>
    <xf numFmtId="0" fontId="8" fillId="0" borderId="2" xfId="1" applyNumberFormat="1" applyFont="1" applyFill="1" applyBorder="1" applyAlignment="1" applyProtection="1">
      <alignment horizontal="left" vertical="center" wrapText="1"/>
      <protection hidden="1"/>
    </xf>
    <xf numFmtId="0" fontId="8" fillId="0" borderId="2" xfId="0" applyFont="1" applyFill="1" applyBorder="1" applyAlignment="1">
      <alignment wrapText="1"/>
    </xf>
    <xf numFmtId="49" fontId="8" fillId="0" borderId="2" xfId="1" applyNumberFormat="1" applyFont="1" applyFill="1" applyBorder="1" applyAlignment="1" applyProtection="1">
      <alignment horizontal="left" vertical="center" wrapText="1"/>
      <protection hidden="1"/>
    </xf>
    <xf numFmtId="0" fontId="5" fillId="0" borderId="2" xfId="0" applyFont="1" applyFill="1" applyBorder="1" applyAlignment="1">
      <alignment vertical="center"/>
    </xf>
    <xf numFmtId="0" fontId="8" fillId="0" borderId="2" xfId="1" applyNumberFormat="1" applyFont="1" applyFill="1" applyBorder="1" applyAlignment="1" applyProtection="1">
      <alignment horizontal="left" vertical="top" wrapText="1"/>
      <protection hidden="1"/>
    </xf>
    <xf numFmtId="0" fontId="5" fillId="0" borderId="21" xfId="0" applyFont="1" applyFill="1" applyBorder="1" applyAlignment="1">
      <alignment vertical="center"/>
    </xf>
    <xf numFmtId="49" fontId="8" fillId="0" borderId="2" xfId="1" applyNumberFormat="1" applyFont="1" applyFill="1" applyBorder="1" applyAlignment="1" applyProtection="1">
      <alignment horizontal="left" vertical="top" wrapText="1"/>
      <protection hidden="1"/>
    </xf>
    <xf numFmtId="0" fontId="8" fillId="0" borderId="2" xfId="0" applyFont="1" applyFill="1" applyBorder="1" applyAlignment="1">
      <alignment horizontal="justify" vertical="center" wrapText="1"/>
    </xf>
    <xf numFmtId="0" fontId="15" fillId="0" borderId="2" xfId="1" applyFont="1" applyFill="1" applyBorder="1" applyAlignment="1">
      <alignment horizontal="justify" vertical="center" wrapText="1"/>
    </xf>
    <xf numFmtId="167" fontId="9" fillId="0" borderId="10" xfId="1" applyNumberFormat="1" applyFont="1" applyFill="1" applyBorder="1" applyAlignment="1" applyProtection="1">
      <alignment horizontal="right" vertical="center"/>
      <protection hidden="1"/>
    </xf>
    <xf numFmtId="167" fontId="9" fillId="0" borderId="10" xfId="1" applyNumberFormat="1" applyFont="1" applyFill="1" applyBorder="1" applyAlignment="1" applyProtection="1">
      <alignment horizontal="right"/>
      <protection hidden="1"/>
    </xf>
    <xf numFmtId="164" fontId="5" fillId="0" borderId="10" xfId="1" applyNumberFormat="1" applyFont="1" applyFill="1" applyBorder="1" applyAlignment="1" applyProtection="1">
      <alignment horizontal="right"/>
      <protection hidden="1"/>
    </xf>
    <xf numFmtId="0" fontId="9" fillId="0" borderId="4" xfId="1" applyNumberFormat="1" applyFont="1" applyFill="1" applyBorder="1" applyAlignment="1" applyProtection="1">
      <alignment vertical="center"/>
      <protection hidden="1"/>
    </xf>
    <xf numFmtId="0" fontId="9" fillId="0" borderId="9" xfId="1" applyNumberFormat="1" applyFont="1" applyFill="1" applyBorder="1" applyAlignment="1" applyProtection="1">
      <alignment horizontal="left" vertical="center" wrapText="1"/>
      <protection hidden="1"/>
    </xf>
    <xf numFmtId="0" fontId="1" fillId="0" borderId="0" xfId="1" applyNumberFormat="1" applyFont="1" applyFill="1" applyAlignment="1" applyProtection="1">
      <alignment horizontal="center"/>
      <protection hidden="1"/>
    </xf>
    <xf numFmtId="0" fontId="9" fillId="0" borderId="9" xfId="1" applyNumberFormat="1" applyFont="1" applyFill="1" applyBorder="1" applyAlignment="1" applyProtection="1">
      <alignment horizontal="left" wrapText="1"/>
      <protection hidden="1"/>
    </xf>
    <xf numFmtId="0" fontId="9" fillId="0" borderId="18" xfId="1" applyNumberFormat="1" applyFont="1" applyFill="1" applyBorder="1" applyAlignment="1" applyProtection="1">
      <alignment horizontal="left" vertical="center" wrapText="1"/>
      <protection hidden="1"/>
    </xf>
    <xf numFmtId="0" fontId="9" fillId="0" borderId="19" xfId="1" applyNumberFormat="1" applyFont="1" applyFill="1" applyBorder="1" applyAlignment="1" applyProtection="1">
      <alignment horizontal="left" vertical="center" wrapText="1"/>
      <protection hidden="1"/>
    </xf>
    <xf numFmtId="0" fontId="9" fillId="0" borderId="20" xfId="1" applyNumberFormat="1" applyFont="1" applyFill="1" applyBorder="1" applyAlignment="1" applyProtection="1">
      <alignment horizontal="left" vertical="center" wrapText="1"/>
      <protection hidden="1"/>
    </xf>
    <xf numFmtId="0" fontId="9" fillId="0" borderId="22" xfId="1" applyNumberFormat="1" applyFont="1" applyFill="1" applyBorder="1" applyAlignment="1" applyProtection="1">
      <alignment horizontal="right"/>
      <protection hidden="1"/>
    </xf>
    <xf numFmtId="0" fontId="9" fillId="0" borderId="23" xfId="1" applyNumberFormat="1" applyFont="1" applyFill="1" applyBorder="1" applyAlignment="1" applyProtection="1">
      <alignment horizontal="right"/>
      <protection hidden="1"/>
    </xf>
    <xf numFmtId="0" fontId="5" fillId="0" borderId="0" xfId="0" applyFont="1" applyFill="1" applyAlignment="1">
      <alignment horizontal="left" vertical="top" wrapText="1"/>
    </xf>
    <xf numFmtId="0" fontId="6" fillId="0" borderId="15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6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9" xfId="1" applyNumberFormat="1" applyFont="1" applyFill="1" applyBorder="1" applyAlignment="1" applyProtection="1">
      <alignment horizontal="left" vertical="top" wrapText="1"/>
      <protection hidden="1"/>
    </xf>
    <xf numFmtId="0" fontId="7" fillId="0" borderId="16" xfId="1" applyNumberFormat="1" applyFont="1" applyFill="1" applyBorder="1" applyAlignment="1" applyProtection="1">
      <alignment horizontal="center" vertical="center"/>
      <protection hidden="1"/>
    </xf>
    <xf numFmtId="0" fontId="7" fillId="0" borderId="17" xfId="1" applyNumberFormat="1" applyFont="1" applyFill="1" applyBorder="1" applyAlignment="1" applyProtection="1">
      <alignment horizontal="center" vertical="center"/>
      <protection hidden="1"/>
    </xf>
    <xf numFmtId="0" fontId="9" fillId="0" borderId="11" xfId="1" applyNumberFormat="1" applyFont="1" applyFill="1" applyBorder="1" applyAlignment="1" applyProtection="1">
      <alignment horizontal="left" vertical="top" wrapText="1"/>
      <protection hidden="1"/>
    </xf>
  </cellXfs>
  <cellStyles count="4">
    <cellStyle name="Гиперссылка" xfId="2" builtinId="8"/>
    <cellStyle name="Обычный" xfId="0" builtinId="0"/>
    <cellStyle name="Обычный 2" xfId="1"/>
    <cellStyle name="Обычный 2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consultantplus://offline/ref=9141EDB34EF430FE88D10F8EE664C2B614B2512031DFA8EAA217E7BC424BB817D95BE64B8A85Z6qAH" TargetMode="External"/><Relationship Id="rId2" Type="http://schemas.openxmlformats.org/officeDocument/2006/relationships/hyperlink" Target="consultantplus://offline/ref=9141EDB34EF430FE88D10F8EE664C2B614B2512031DFA8EAA217E7BC424BB817D95BE64F8F8C6C15ZEq0H" TargetMode="External"/><Relationship Id="rId1" Type="http://schemas.openxmlformats.org/officeDocument/2006/relationships/hyperlink" Target="consultantplus://offline/ref=9141EDB34EF430FE88D10F8EE664C2B614B2512031DFA8EAA217E7BC424BB817D95BE64D8F8CZ6q1H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consultantplus://offline/ref=321B627FD9655706AAC6FCD3A43D4D086D53C99E7E0E6C404D4C07C993E784689867B1900F76aEq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14"/>
  <sheetViews>
    <sheetView showGridLines="0" tabSelected="1" workbookViewId="0">
      <selection activeCell="D4" sqref="D4"/>
    </sheetView>
  </sheetViews>
  <sheetFormatPr defaultRowHeight="12.75"/>
  <cols>
    <col min="1" max="1" width="0.42578125" style="1" customWidth="1"/>
    <col min="2" max="2" width="8.42578125" style="1" customWidth="1"/>
    <col min="3" max="3" width="17.7109375" style="1" customWidth="1"/>
    <col min="4" max="4" width="44.28515625" style="1" customWidth="1"/>
    <col min="5" max="5" width="12" style="1" customWidth="1"/>
    <col min="6" max="6" width="12.140625" style="1" customWidth="1"/>
    <col min="7" max="7" width="6.7109375" style="1" customWidth="1"/>
    <col min="8" max="8" width="0.7109375" style="1" customWidth="1"/>
    <col min="9" max="10" width="9.140625" style="1" customWidth="1"/>
    <col min="11" max="11" width="16" style="1" hidden="1" customWidth="1"/>
    <col min="12" max="12" width="5.85546875" style="1" hidden="1" customWidth="1"/>
    <col min="13" max="13" width="14.85546875" style="1" hidden="1" customWidth="1"/>
    <col min="14" max="14" width="13.28515625" style="1" customWidth="1"/>
    <col min="15" max="191" width="9.140625" style="1" customWidth="1"/>
    <col min="192" max="16384" width="9.140625" style="1"/>
  </cols>
  <sheetData>
    <row r="1" spans="1:15">
      <c r="D1" s="27"/>
      <c r="E1" s="39" t="s">
        <v>95</v>
      </c>
      <c r="F1" s="40"/>
      <c r="G1" s="8"/>
      <c r="I1" s="4"/>
      <c r="J1" s="4"/>
      <c r="K1" s="4"/>
      <c r="L1" s="4"/>
      <c r="M1" s="4"/>
      <c r="N1" s="4"/>
      <c r="O1" s="4"/>
    </row>
    <row r="2" spans="1:15" ht="15" customHeight="1">
      <c r="D2" s="27"/>
      <c r="E2" s="39" t="s">
        <v>176</v>
      </c>
      <c r="F2" s="40"/>
      <c r="G2" s="8"/>
      <c r="I2" s="4"/>
      <c r="J2" s="4"/>
      <c r="K2" s="4"/>
      <c r="L2" s="4"/>
      <c r="M2" s="4"/>
      <c r="N2" s="4"/>
      <c r="O2" s="4"/>
    </row>
    <row r="3" spans="1:15">
      <c r="D3" s="27"/>
      <c r="E3" s="39" t="s">
        <v>96</v>
      </c>
      <c r="F3" s="40"/>
      <c r="G3" s="8"/>
      <c r="I3" s="4"/>
      <c r="J3" s="4"/>
      <c r="K3" s="4"/>
      <c r="L3" s="4"/>
      <c r="M3" s="4"/>
      <c r="N3" s="4"/>
      <c r="O3" s="4"/>
    </row>
    <row r="4" spans="1:15" ht="24.75" customHeight="1">
      <c r="B4" s="64"/>
      <c r="C4" s="64"/>
      <c r="D4" s="65"/>
      <c r="E4" s="95" t="s">
        <v>177</v>
      </c>
      <c r="F4" s="95"/>
      <c r="G4" s="66"/>
      <c r="H4" s="5"/>
      <c r="I4" s="5"/>
      <c r="J4" s="5"/>
      <c r="K4" s="4"/>
      <c r="L4" s="4"/>
      <c r="M4" s="4"/>
      <c r="N4" s="4"/>
      <c r="O4" s="4"/>
    </row>
    <row r="5" spans="1:15" ht="51.75" customHeight="1">
      <c r="B5" s="64"/>
      <c r="C5" s="64"/>
      <c r="D5" s="65"/>
      <c r="E5" s="95"/>
      <c r="F5" s="95"/>
      <c r="G5" s="66"/>
      <c r="H5" s="5"/>
      <c r="I5" s="5"/>
      <c r="J5" s="5"/>
      <c r="K5" s="4"/>
      <c r="L5" s="4"/>
      <c r="M5" s="4"/>
      <c r="N5" s="4"/>
      <c r="O5" s="4"/>
    </row>
    <row r="6" spans="1:15" ht="15.75">
      <c r="B6" s="64"/>
      <c r="C6" s="67" t="s">
        <v>121</v>
      </c>
      <c r="D6" s="67"/>
      <c r="E6" s="67"/>
      <c r="F6" s="64"/>
      <c r="G6" s="64"/>
      <c r="I6" s="4"/>
      <c r="J6" s="4"/>
      <c r="K6" s="4"/>
      <c r="L6" s="4"/>
      <c r="M6" s="4"/>
      <c r="N6" s="4"/>
      <c r="O6" s="4"/>
    </row>
    <row r="7" spans="1:15">
      <c r="B7" s="64"/>
      <c r="C7" s="64"/>
      <c r="D7" s="64"/>
      <c r="E7" s="64"/>
      <c r="F7" s="64"/>
      <c r="G7" s="64"/>
      <c r="I7" s="4"/>
      <c r="J7" s="4"/>
      <c r="K7" s="4"/>
      <c r="L7" s="4"/>
      <c r="M7" s="4"/>
      <c r="N7" s="4"/>
      <c r="O7" s="4"/>
    </row>
    <row r="8" spans="1:15">
      <c r="B8" s="64"/>
      <c r="C8" s="64"/>
      <c r="D8" s="64"/>
      <c r="E8" s="64"/>
      <c r="F8" s="68" t="s">
        <v>97</v>
      </c>
      <c r="G8" s="64"/>
      <c r="I8" s="4"/>
      <c r="J8" s="4"/>
      <c r="K8" s="4"/>
      <c r="L8" s="4"/>
      <c r="M8" s="4"/>
      <c r="N8" s="4"/>
      <c r="O8" s="4"/>
    </row>
    <row r="9" spans="1:15" ht="1.5" customHeight="1" thickBot="1">
      <c r="A9" s="2" t="s">
        <v>93</v>
      </c>
      <c r="B9" s="88"/>
      <c r="C9" s="88"/>
      <c r="D9" s="88"/>
      <c r="E9" s="69"/>
      <c r="F9" s="69"/>
      <c r="G9" s="69"/>
      <c r="H9" s="2"/>
      <c r="I9" s="4"/>
      <c r="J9" s="4"/>
      <c r="K9" s="4"/>
      <c r="L9" s="4"/>
      <c r="M9" s="4"/>
      <c r="N9" s="4"/>
      <c r="O9" s="4"/>
    </row>
    <row r="10" spans="1:15" ht="12.75" hidden="1" customHeight="1" thickBot="1">
      <c r="A10" s="2"/>
      <c r="B10" s="3"/>
      <c r="C10" s="3"/>
      <c r="D10" s="3"/>
      <c r="E10" s="69"/>
      <c r="F10" s="69"/>
      <c r="G10" s="69"/>
      <c r="H10" s="2"/>
      <c r="I10" s="4"/>
      <c r="J10" s="4"/>
      <c r="K10" s="4"/>
      <c r="L10" s="4"/>
      <c r="M10" s="4"/>
      <c r="N10" s="4"/>
      <c r="O10" s="4"/>
    </row>
    <row r="11" spans="1:15" s="8" customFormat="1" ht="15.75" customHeight="1" thickBot="1">
      <c r="A11" s="6"/>
      <c r="B11" s="96" t="s">
        <v>92</v>
      </c>
      <c r="C11" s="96" t="s">
        <v>91</v>
      </c>
      <c r="D11" s="97" t="s">
        <v>90</v>
      </c>
      <c r="E11" s="99" t="s">
        <v>89</v>
      </c>
      <c r="F11" s="99"/>
      <c r="G11" s="99"/>
      <c r="H11" s="7"/>
    </row>
    <row r="12" spans="1:15" s="8" customFormat="1" ht="409.6" hidden="1" customHeight="1">
      <c r="A12" s="7"/>
      <c r="B12" s="96"/>
      <c r="C12" s="96"/>
      <c r="D12" s="97"/>
      <c r="E12" s="99"/>
      <c r="F12" s="99"/>
      <c r="G12" s="99"/>
      <c r="H12" s="7"/>
    </row>
    <row r="13" spans="1:15" s="8" customFormat="1" ht="409.6" hidden="1" customHeight="1">
      <c r="A13" s="7"/>
      <c r="B13" s="96"/>
      <c r="C13" s="96"/>
      <c r="D13" s="97"/>
      <c r="E13" s="99"/>
      <c r="F13" s="99"/>
      <c r="G13" s="99"/>
      <c r="H13" s="7"/>
    </row>
    <row r="14" spans="1:15" s="8" customFormat="1" ht="13.5" customHeight="1" thickBot="1">
      <c r="A14" s="7"/>
      <c r="B14" s="96"/>
      <c r="C14" s="96"/>
      <c r="D14" s="97"/>
      <c r="E14" s="100"/>
      <c r="F14" s="100"/>
      <c r="G14" s="100"/>
      <c r="H14" s="7"/>
      <c r="K14" s="9">
        <v>153983694.62</v>
      </c>
      <c r="M14" s="9">
        <v>155647728.56999996</v>
      </c>
    </row>
    <row r="15" spans="1:15" s="8" customFormat="1" ht="27" customHeight="1" thickBot="1">
      <c r="A15" s="10"/>
      <c r="B15" s="96"/>
      <c r="C15" s="96"/>
      <c r="D15" s="97"/>
      <c r="E15" s="11" t="s">
        <v>88</v>
      </c>
      <c r="F15" s="12" t="s">
        <v>175</v>
      </c>
      <c r="G15" s="13" t="s">
        <v>87</v>
      </c>
      <c r="H15" s="14"/>
      <c r="K15" s="15">
        <v>118726300</v>
      </c>
      <c r="M15" s="15">
        <v>118979996.25999998</v>
      </c>
    </row>
    <row r="16" spans="1:15" s="27" customFormat="1" ht="12.75" customHeight="1" thickBot="1">
      <c r="A16" s="24"/>
      <c r="B16" s="101" t="s">
        <v>86</v>
      </c>
      <c r="C16" s="101"/>
      <c r="D16" s="101"/>
      <c r="E16" s="19">
        <f>E17+E23+E29+E44+E47+E52+E55+E58+E67+E74</f>
        <v>205401.07715999999</v>
      </c>
      <c r="F16" s="19">
        <f>F17+F23+F29+F44+F47+F52+F55+F58+F67+F74</f>
        <v>228378.443</v>
      </c>
      <c r="G16" s="42">
        <f t="shared" ref="G16:G18" si="0">F16/E16*100</f>
        <v>111.18658487954349</v>
      </c>
      <c r="H16" s="25"/>
      <c r="I16" s="26"/>
      <c r="K16" s="22">
        <v>118726300</v>
      </c>
      <c r="M16" s="22">
        <f>M17+M18+M19+M20</f>
        <v>118979996.26000001</v>
      </c>
    </row>
    <row r="17" spans="1:14" s="27" customFormat="1" ht="12.75" customHeight="1" thickBot="1">
      <c r="A17" s="24"/>
      <c r="B17" s="98" t="s">
        <v>85</v>
      </c>
      <c r="C17" s="98"/>
      <c r="D17" s="98"/>
      <c r="E17" s="19">
        <f>E18</f>
        <v>167860.52899999998</v>
      </c>
      <c r="F17" s="19">
        <f>F18</f>
        <v>187843.56399999998</v>
      </c>
      <c r="G17" s="42">
        <f t="shared" si="0"/>
        <v>111.90454666087702</v>
      </c>
      <c r="H17" s="25"/>
      <c r="I17" s="26"/>
      <c r="K17" s="28">
        <v>118392300</v>
      </c>
      <c r="M17" s="28">
        <v>118688548.55</v>
      </c>
    </row>
    <row r="18" spans="1:14" s="27" customFormat="1" ht="12.75" customHeight="1" thickBot="1">
      <c r="A18" s="24"/>
      <c r="B18" s="98" t="s">
        <v>84</v>
      </c>
      <c r="C18" s="98"/>
      <c r="D18" s="98"/>
      <c r="E18" s="19">
        <f>SUM(E19:E22)</f>
        <v>167860.52899999998</v>
      </c>
      <c r="F18" s="19">
        <f>SUM(F19:F22)</f>
        <v>187843.56399999998</v>
      </c>
      <c r="G18" s="42">
        <f t="shared" si="0"/>
        <v>111.90454666087702</v>
      </c>
      <c r="H18" s="25"/>
      <c r="I18" s="26"/>
      <c r="K18" s="28">
        <v>314000</v>
      </c>
      <c r="M18" s="28">
        <v>267114.87</v>
      </c>
    </row>
    <row r="19" spans="1:14" s="27" customFormat="1" ht="61.5" customHeight="1" thickBot="1">
      <c r="A19" s="24"/>
      <c r="B19" s="17">
        <v>10102010</v>
      </c>
      <c r="C19" s="18" t="s">
        <v>83</v>
      </c>
      <c r="D19" s="46" t="s">
        <v>104</v>
      </c>
      <c r="E19" s="70">
        <v>167410.62899999999</v>
      </c>
      <c r="F19" s="36">
        <v>187006.93400000001</v>
      </c>
      <c r="G19" s="41">
        <f>F19/E19*100</f>
        <v>111.70553214993298</v>
      </c>
      <c r="H19" s="25"/>
      <c r="I19" s="26"/>
      <c r="J19" s="26"/>
      <c r="K19" s="28">
        <v>2600</v>
      </c>
      <c r="M19" s="28">
        <v>6937.73</v>
      </c>
    </row>
    <row r="20" spans="1:14" s="27" customFormat="1" ht="100.5" customHeight="1" thickBot="1">
      <c r="A20" s="24"/>
      <c r="B20" s="17">
        <v>10102020</v>
      </c>
      <c r="C20" s="18" t="s">
        <v>82</v>
      </c>
      <c r="D20" s="47" t="s">
        <v>102</v>
      </c>
      <c r="E20" s="36">
        <v>237.8</v>
      </c>
      <c r="F20" s="36">
        <v>516.50900000000001</v>
      </c>
      <c r="G20" s="41">
        <f>F20/E20*100</f>
        <v>217.20311185870477</v>
      </c>
      <c r="H20" s="25"/>
      <c r="I20" s="26"/>
      <c r="J20" s="26"/>
      <c r="K20" s="28">
        <v>17400</v>
      </c>
      <c r="M20" s="28">
        <v>17395.11</v>
      </c>
    </row>
    <row r="21" spans="1:14" s="27" customFormat="1" ht="39" customHeight="1" thickBot="1">
      <c r="A21" s="24"/>
      <c r="B21" s="17">
        <v>10102030</v>
      </c>
      <c r="C21" s="18" t="s">
        <v>81</v>
      </c>
      <c r="D21" s="47" t="s">
        <v>80</v>
      </c>
      <c r="E21" s="36">
        <v>113.1</v>
      </c>
      <c r="F21" s="36">
        <v>17.013999999999999</v>
      </c>
      <c r="G21" s="41">
        <f>F21/E21*100</f>
        <v>15.043324491600355</v>
      </c>
      <c r="H21" s="25"/>
      <c r="I21" s="26"/>
      <c r="J21" s="26"/>
      <c r="K21" s="22">
        <v>21910203.300000001</v>
      </c>
      <c r="M21" s="22">
        <v>20502302.620000001</v>
      </c>
    </row>
    <row r="22" spans="1:14" s="27" customFormat="1" ht="73.5" customHeight="1" thickBot="1">
      <c r="A22" s="24"/>
      <c r="B22" s="17">
        <v>10102040</v>
      </c>
      <c r="C22" s="18" t="s">
        <v>79</v>
      </c>
      <c r="D22" s="47" t="s">
        <v>103</v>
      </c>
      <c r="E22" s="36">
        <v>99</v>
      </c>
      <c r="F22" s="36">
        <v>303.10700000000003</v>
      </c>
      <c r="G22" s="41">
        <f>F22/E22*100</f>
        <v>306.1686868686869</v>
      </c>
      <c r="H22" s="25"/>
      <c r="I22" s="26"/>
      <c r="J22" s="26"/>
      <c r="K22" s="22">
        <v>21910203.300000001</v>
      </c>
      <c r="M22" s="22">
        <v>20502302.620000001</v>
      </c>
    </row>
    <row r="23" spans="1:14" s="27" customFormat="1" ht="24" customHeight="1" thickBot="1">
      <c r="A23" s="24"/>
      <c r="B23" s="98" t="s">
        <v>78</v>
      </c>
      <c r="C23" s="98"/>
      <c r="D23" s="98"/>
      <c r="E23" s="37">
        <f>E24</f>
        <v>22426.671159999998</v>
      </c>
      <c r="F23" s="37">
        <f>F24</f>
        <v>23895.569</v>
      </c>
      <c r="G23" s="42">
        <f t="shared" ref="G23:G86" si="1">F23/E23*100</f>
        <v>106.54978097070382</v>
      </c>
      <c r="H23" s="25"/>
      <c r="I23" s="26"/>
      <c r="J23" s="26"/>
      <c r="K23" s="28">
        <v>7368467.2300000004</v>
      </c>
      <c r="M23" s="28">
        <v>7147160.6299999999</v>
      </c>
    </row>
    <row r="24" spans="1:14" s="27" customFormat="1" ht="27" customHeight="1" thickBot="1">
      <c r="A24" s="24"/>
      <c r="B24" s="98" t="s">
        <v>77</v>
      </c>
      <c r="C24" s="98"/>
      <c r="D24" s="98"/>
      <c r="E24" s="37">
        <f>SUM(E25:E28)</f>
        <v>22426.671159999998</v>
      </c>
      <c r="F24" s="37">
        <f>SUM(F25:F28)</f>
        <v>23895.569</v>
      </c>
      <c r="G24" s="42">
        <f t="shared" si="1"/>
        <v>106.54978097070382</v>
      </c>
      <c r="H24" s="25"/>
      <c r="I24" s="26"/>
      <c r="J24" s="26"/>
      <c r="K24" s="28">
        <v>159308.75</v>
      </c>
      <c r="M24" s="28">
        <v>193621.57</v>
      </c>
    </row>
    <row r="25" spans="1:14" s="27" customFormat="1" ht="39.75" customHeight="1" thickBot="1">
      <c r="A25" s="24"/>
      <c r="B25" s="17">
        <v>10302230</v>
      </c>
      <c r="C25" s="18" t="s">
        <v>76</v>
      </c>
      <c r="D25" s="48" t="s">
        <v>105</v>
      </c>
      <c r="E25" s="36">
        <v>7423.1235299999998</v>
      </c>
      <c r="F25" s="36">
        <v>10647.037</v>
      </c>
      <c r="G25" s="41">
        <f t="shared" si="1"/>
        <v>143.43068597701216</v>
      </c>
      <c r="H25" s="25"/>
      <c r="I25" s="26"/>
      <c r="J25" s="62"/>
      <c r="K25" s="60">
        <v>14382427.32</v>
      </c>
      <c r="M25" s="28">
        <v>14080766.99</v>
      </c>
    </row>
    <row r="26" spans="1:14" s="27" customFormat="1" ht="49.5" customHeight="1" thickBot="1">
      <c r="A26" s="24"/>
      <c r="B26" s="17">
        <v>10302240</v>
      </c>
      <c r="C26" s="18" t="s">
        <v>75</v>
      </c>
      <c r="D26" s="48" t="s">
        <v>106</v>
      </c>
      <c r="E26" s="36">
        <v>64.647999999999996</v>
      </c>
      <c r="F26" s="36">
        <v>102.53700000000001</v>
      </c>
      <c r="G26" s="41">
        <f t="shared" si="1"/>
        <v>158.6081549313204</v>
      </c>
      <c r="H26" s="25"/>
      <c r="I26" s="26"/>
      <c r="J26" s="61"/>
      <c r="K26" s="60">
        <v>0</v>
      </c>
      <c r="M26" s="28">
        <v>-919246.57</v>
      </c>
    </row>
    <row r="27" spans="1:14" s="27" customFormat="1" ht="49.5" customHeight="1" thickBot="1">
      <c r="A27" s="24"/>
      <c r="B27" s="17">
        <v>10302250</v>
      </c>
      <c r="C27" s="18" t="s">
        <v>74</v>
      </c>
      <c r="D27" s="48" t="s">
        <v>107</v>
      </c>
      <c r="E27" s="36">
        <v>16222.05163</v>
      </c>
      <c r="F27" s="36">
        <v>15531.535</v>
      </c>
      <c r="G27" s="41">
        <f t="shared" si="1"/>
        <v>95.743345874186446</v>
      </c>
      <c r="H27" s="25"/>
      <c r="I27" s="26"/>
      <c r="J27" s="26"/>
      <c r="K27" s="22">
        <v>4015500</v>
      </c>
      <c r="M27" s="22">
        <v>3649968.3</v>
      </c>
    </row>
    <row r="28" spans="1:14" s="27" customFormat="1" ht="50.25" customHeight="1" thickBot="1">
      <c r="A28" s="24"/>
      <c r="B28" s="17">
        <v>10302260</v>
      </c>
      <c r="C28" s="18" t="s">
        <v>73</v>
      </c>
      <c r="D28" s="48" t="s">
        <v>108</v>
      </c>
      <c r="E28" s="36">
        <v>-1283.152</v>
      </c>
      <c r="F28" s="36">
        <v>-2385.54</v>
      </c>
      <c r="G28" s="41">
        <f t="shared" si="1"/>
        <v>185.91250296145739</v>
      </c>
      <c r="H28" s="25"/>
      <c r="I28" s="26"/>
      <c r="J28" s="26"/>
      <c r="K28" s="22">
        <v>1403400</v>
      </c>
      <c r="M28" s="22">
        <v>1410086.5499999998</v>
      </c>
    </row>
    <row r="29" spans="1:14" s="27" customFormat="1" ht="16.5" customHeight="1" thickBot="1">
      <c r="A29" s="24"/>
      <c r="B29" s="87" t="s">
        <v>72</v>
      </c>
      <c r="C29" s="87"/>
      <c r="D29" s="87"/>
      <c r="E29" s="37">
        <f>E30+E36+E39+E42</f>
        <v>5102.2900000000009</v>
      </c>
      <c r="F29" s="84">
        <f>F30+F36+F39+F42</f>
        <v>5445.3819999999996</v>
      </c>
      <c r="G29" s="42">
        <f t="shared" si="1"/>
        <v>106.72427478641941</v>
      </c>
      <c r="H29" s="25"/>
      <c r="I29" s="26"/>
      <c r="J29" s="26"/>
      <c r="K29" s="28">
        <v>329000</v>
      </c>
      <c r="M29" s="28">
        <v>189266.58</v>
      </c>
    </row>
    <row r="30" spans="1:14" s="27" customFormat="1" ht="26.25" customHeight="1" thickBot="1">
      <c r="A30" s="24"/>
      <c r="B30" s="87" t="s">
        <v>71</v>
      </c>
      <c r="C30" s="87"/>
      <c r="D30" s="87"/>
      <c r="E30" s="37">
        <f>SUM(E31:E35)</f>
        <v>2697.5000000000005</v>
      </c>
      <c r="F30" s="37">
        <f>SUM(F31:F35)</f>
        <v>3494.2039999999997</v>
      </c>
      <c r="G30" s="42">
        <f t="shared" si="1"/>
        <v>129.53490268767374</v>
      </c>
      <c r="H30" s="25"/>
      <c r="I30" s="26"/>
      <c r="J30" s="26"/>
      <c r="K30" s="28">
        <v>0</v>
      </c>
      <c r="M30" s="28">
        <v>-2203.75</v>
      </c>
    </row>
    <row r="31" spans="1:14" s="27" customFormat="1" ht="27.75" customHeight="1" thickBot="1">
      <c r="A31" s="24"/>
      <c r="B31" s="17">
        <v>10501011</v>
      </c>
      <c r="C31" s="18" t="s">
        <v>70</v>
      </c>
      <c r="D31" s="48" t="s">
        <v>69</v>
      </c>
      <c r="E31" s="36">
        <v>824.85</v>
      </c>
      <c r="F31" s="36">
        <v>2247.8960000000002</v>
      </c>
      <c r="G31" s="41">
        <f t="shared" si="1"/>
        <v>272.52179184094081</v>
      </c>
      <c r="H31" s="25"/>
      <c r="I31" s="26"/>
      <c r="J31" s="26"/>
      <c r="K31" s="28">
        <v>1074400</v>
      </c>
      <c r="M31" s="28">
        <v>992800.05</v>
      </c>
    </row>
    <row r="32" spans="1:14" s="27" customFormat="1" ht="38.25" customHeight="1" thickBot="1">
      <c r="A32" s="24"/>
      <c r="B32" s="17">
        <v>10501012</v>
      </c>
      <c r="C32" s="18" t="s">
        <v>68</v>
      </c>
      <c r="D32" s="48" t="s">
        <v>101</v>
      </c>
      <c r="E32" s="36">
        <v>87.2</v>
      </c>
      <c r="F32" s="36">
        <v>-7.6459999999999999</v>
      </c>
      <c r="G32" s="41">
        <f t="shared" si="1"/>
        <v>-8.7683486238532105</v>
      </c>
      <c r="H32" s="25"/>
      <c r="I32" s="26"/>
      <c r="J32" s="26"/>
      <c r="K32" s="28">
        <v>0</v>
      </c>
      <c r="M32" s="28">
        <v>-24404.14</v>
      </c>
      <c r="N32" s="52"/>
    </row>
    <row r="33" spans="1:50" s="27" customFormat="1" ht="39" customHeight="1" thickBot="1">
      <c r="A33" s="24"/>
      <c r="B33" s="17">
        <v>10501021</v>
      </c>
      <c r="C33" s="18" t="s">
        <v>67</v>
      </c>
      <c r="D33" s="48" t="s">
        <v>66</v>
      </c>
      <c r="E33" s="36">
        <v>1480.4</v>
      </c>
      <c r="F33" s="36">
        <v>1488.5609999999999</v>
      </c>
      <c r="G33" s="41">
        <f t="shared" si="1"/>
        <v>100.55126992704673</v>
      </c>
      <c r="H33" s="25"/>
      <c r="I33" s="26"/>
      <c r="J33" s="26"/>
      <c r="K33" s="28">
        <v>0</v>
      </c>
      <c r="M33" s="28">
        <v>254627.81</v>
      </c>
    </row>
    <row r="34" spans="1:50" s="27" customFormat="1" ht="50.25" customHeight="1" thickBot="1">
      <c r="A34" s="24"/>
      <c r="B34" s="17">
        <v>10501022</v>
      </c>
      <c r="C34" s="18" t="s">
        <v>65</v>
      </c>
      <c r="D34" s="48" t="s">
        <v>109</v>
      </c>
      <c r="E34" s="36">
        <v>0.05</v>
      </c>
      <c r="F34" s="36">
        <v>1.35</v>
      </c>
      <c r="G34" s="41">
        <f t="shared" si="1"/>
        <v>2700</v>
      </c>
      <c r="H34" s="25"/>
      <c r="I34" s="26"/>
      <c r="J34" s="26"/>
      <c r="K34" s="22">
        <v>2262600</v>
      </c>
      <c r="M34" s="22">
        <v>1892969.07</v>
      </c>
    </row>
    <row r="35" spans="1:50" s="27" customFormat="1" ht="28.5" customHeight="1" thickBot="1">
      <c r="A35" s="24"/>
      <c r="B35" s="17">
        <v>10501050</v>
      </c>
      <c r="C35" s="18" t="s">
        <v>64</v>
      </c>
      <c r="D35" s="46" t="s">
        <v>110</v>
      </c>
      <c r="E35" s="36">
        <v>305</v>
      </c>
      <c r="F35" s="36">
        <v>-235.95699999999999</v>
      </c>
      <c r="G35" s="41">
        <f t="shared" si="1"/>
        <v>-77.362950819672122</v>
      </c>
      <c r="H35" s="25"/>
      <c r="I35" s="26"/>
      <c r="J35" s="26"/>
      <c r="K35" s="28">
        <v>2262600</v>
      </c>
      <c r="M35" s="28">
        <v>1868899.13</v>
      </c>
    </row>
    <row r="36" spans="1:50" s="27" customFormat="1" ht="16.5" customHeight="1" thickBot="1">
      <c r="A36" s="24"/>
      <c r="B36" s="90" t="s">
        <v>63</v>
      </c>
      <c r="C36" s="91"/>
      <c r="D36" s="92"/>
      <c r="E36" s="37">
        <f>SUM(E37:E38)</f>
        <v>2153.6999999999998</v>
      </c>
      <c r="F36" s="37">
        <f>SUM(F37:F38)</f>
        <v>1521.874</v>
      </c>
      <c r="G36" s="42">
        <f t="shared" si="1"/>
        <v>70.663230719227386</v>
      </c>
      <c r="H36" s="25"/>
      <c r="I36" s="26"/>
      <c r="J36" s="26"/>
      <c r="K36" s="28">
        <v>0</v>
      </c>
      <c r="M36" s="28">
        <v>24069.94</v>
      </c>
    </row>
    <row r="37" spans="1:50" s="27" customFormat="1" ht="24" customHeight="1" thickBot="1">
      <c r="A37" s="24"/>
      <c r="B37" s="17">
        <v>10502010</v>
      </c>
      <c r="C37" s="18" t="s">
        <v>62</v>
      </c>
      <c r="D37" s="48" t="s">
        <v>61</v>
      </c>
      <c r="E37" s="36">
        <v>2153.6999999999998</v>
      </c>
      <c r="F37" s="36">
        <v>1489.8050000000001</v>
      </c>
      <c r="G37" s="42">
        <f t="shared" si="1"/>
        <v>69.174211821516479</v>
      </c>
      <c r="H37" s="25"/>
      <c r="I37" s="26"/>
      <c r="J37" s="26"/>
      <c r="K37" s="22">
        <v>349500</v>
      </c>
      <c r="M37" s="22">
        <v>118773.97</v>
      </c>
    </row>
    <row r="38" spans="1:50" s="27" customFormat="1" ht="38.25" customHeight="1" thickBot="1">
      <c r="A38" s="24"/>
      <c r="B38" s="17">
        <v>10502020</v>
      </c>
      <c r="C38" s="18" t="s">
        <v>60</v>
      </c>
      <c r="D38" s="48" t="s">
        <v>111</v>
      </c>
      <c r="E38" s="36">
        <f t="shared" ref="E38:E46" si="2">K36/1000</f>
        <v>0</v>
      </c>
      <c r="F38" s="36">
        <v>32.069000000000003</v>
      </c>
      <c r="G38" s="42"/>
      <c r="H38" s="25"/>
      <c r="I38" s="26"/>
      <c r="J38" s="26"/>
      <c r="K38" s="28">
        <v>349500</v>
      </c>
      <c r="M38" s="28">
        <f>M37</f>
        <v>118773.97</v>
      </c>
    </row>
    <row r="39" spans="1:50" s="27" customFormat="1" ht="16.5" customHeight="1" thickBot="1">
      <c r="A39" s="24"/>
      <c r="B39" s="90" t="s">
        <v>59</v>
      </c>
      <c r="C39" s="91"/>
      <c r="D39" s="92"/>
      <c r="E39" s="37">
        <f>SUM(E40:E41)</f>
        <v>167.37</v>
      </c>
      <c r="F39" s="37">
        <f>SUM(F40:F41)</f>
        <v>235.512</v>
      </c>
      <c r="G39" s="42">
        <f t="shared" si="1"/>
        <v>140.7133894963255</v>
      </c>
      <c r="H39" s="25"/>
      <c r="I39" s="26"/>
      <c r="J39" s="26"/>
      <c r="K39" s="22">
        <v>0</v>
      </c>
      <c r="M39" s="22">
        <v>228138.71</v>
      </c>
    </row>
    <row r="40" spans="1:50" s="27" customFormat="1" ht="16.5" customHeight="1" thickBot="1">
      <c r="A40" s="24"/>
      <c r="B40" s="33">
        <v>10503010</v>
      </c>
      <c r="C40" s="34" t="s">
        <v>58</v>
      </c>
      <c r="D40" s="35" t="s">
        <v>57</v>
      </c>
      <c r="E40" s="36">
        <v>167.37</v>
      </c>
      <c r="F40" s="36">
        <v>235.422</v>
      </c>
      <c r="G40" s="42">
        <f t="shared" si="1"/>
        <v>140.65961641871303</v>
      </c>
      <c r="H40" s="25"/>
      <c r="I40" s="26"/>
      <c r="J40" s="26"/>
      <c r="K40" s="28">
        <v>0</v>
      </c>
      <c r="M40" s="28">
        <f>M39</f>
        <v>228138.71</v>
      </c>
    </row>
    <row r="41" spans="1:50" s="27" customFormat="1" ht="16.5" customHeight="1" thickBot="1">
      <c r="A41" s="24"/>
      <c r="B41" s="33">
        <v>10503020</v>
      </c>
      <c r="C41" s="51" t="s">
        <v>122</v>
      </c>
      <c r="D41" s="35" t="s">
        <v>57</v>
      </c>
      <c r="E41" s="36"/>
      <c r="F41" s="36">
        <v>0.09</v>
      </c>
      <c r="G41" s="42"/>
      <c r="H41" s="25"/>
      <c r="I41" s="26"/>
      <c r="J41" s="26"/>
      <c r="K41" s="50"/>
      <c r="M41" s="50"/>
    </row>
    <row r="42" spans="1:50" s="27" customFormat="1" ht="26.25" customHeight="1" thickBot="1">
      <c r="A42" s="24"/>
      <c r="B42" s="89" t="s">
        <v>56</v>
      </c>
      <c r="C42" s="89"/>
      <c r="D42" s="89"/>
      <c r="E42" s="37">
        <f>SUM(E43)</f>
        <v>83.72</v>
      </c>
      <c r="F42" s="37">
        <f>SUM(F43)</f>
        <v>193.792</v>
      </c>
      <c r="G42" s="42">
        <f t="shared" si="1"/>
        <v>231.47634973721929</v>
      </c>
      <c r="H42" s="25"/>
      <c r="I42" s="26"/>
      <c r="J42" s="26"/>
      <c r="K42" s="22">
        <v>0</v>
      </c>
      <c r="M42" s="22">
        <v>-2652</v>
      </c>
    </row>
    <row r="43" spans="1:50" s="27" customFormat="1" ht="39" customHeight="1" thickBot="1">
      <c r="A43" s="24"/>
      <c r="B43" s="17">
        <v>10504020</v>
      </c>
      <c r="C43" s="21" t="s">
        <v>94</v>
      </c>
      <c r="D43" s="46" t="s">
        <v>111</v>
      </c>
      <c r="E43" s="36">
        <v>83.72</v>
      </c>
      <c r="F43" s="36">
        <v>193.792</v>
      </c>
      <c r="G43" s="42">
        <f t="shared" si="1"/>
        <v>231.47634973721929</v>
      </c>
      <c r="H43" s="25"/>
      <c r="I43" s="26"/>
      <c r="J43" s="26"/>
      <c r="K43" s="22">
        <v>0</v>
      </c>
      <c r="M43" s="22">
        <v>-2652</v>
      </c>
    </row>
    <row r="44" spans="1:50" s="27" customFormat="1" ht="14.25" customHeight="1" thickBot="1">
      <c r="A44" s="24"/>
      <c r="B44" s="89" t="s">
        <v>55</v>
      </c>
      <c r="C44" s="89"/>
      <c r="D44" s="89"/>
      <c r="E44" s="37">
        <f t="shared" si="2"/>
        <v>0</v>
      </c>
      <c r="F44" s="37">
        <f>SUM(F45)</f>
        <v>-9.8490000000000002</v>
      </c>
      <c r="G44" s="42"/>
      <c r="H44" s="25"/>
      <c r="I44" s="26"/>
      <c r="J44" s="26"/>
      <c r="K44" s="28">
        <v>0</v>
      </c>
      <c r="M44" s="28">
        <v>-2652</v>
      </c>
    </row>
    <row r="45" spans="1:50" s="27" customFormat="1" ht="13.5" customHeight="1" thickBot="1">
      <c r="A45" s="24"/>
      <c r="B45" s="90" t="s">
        <v>54</v>
      </c>
      <c r="C45" s="91"/>
      <c r="D45" s="92"/>
      <c r="E45" s="37">
        <f t="shared" si="2"/>
        <v>0</v>
      </c>
      <c r="F45" s="37">
        <f>SUM(F46)</f>
        <v>-9.8490000000000002</v>
      </c>
      <c r="G45" s="42"/>
      <c r="H45" s="25"/>
      <c r="I45" s="26"/>
      <c r="J45" s="26"/>
      <c r="K45" s="22">
        <v>409800</v>
      </c>
      <c r="M45" s="22">
        <v>528353.30000000005</v>
      </c>
    </row>
    <row r="46" spans="1:50" s="44" customFormat="1" ht="48" customHeight="1" thickBot="1">
      <c r="A46" s="43"/>
      <c r="B46" s="17">
        <v>10606033</v>
      </c>
      <c r="C46" s="21" t="s">
        <v>124</v>
      </c>
      <c r="D46" s="53" t="s">
        <v>123</v>
      </c>
      <c r="E46" s="36">
        <f t="shared" si="2"/>
        <v>0</v>
      </c>
      <c r="F46" s="36">
        <v>-9.8490000000000002</v>
      </c>
      <c r="G46" s="42"/>
      <c r="H46" s="25"/>
      <c r="I46" s="26"/>
      <c r="J46" s="26"/>
      <c r="K46" s="45">
        <v>409800</v>
      </c>
      <c r="M46" s="45">
        <v>288353.3</v>
      </c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</row>
    <row r="47" spans="1:50" s="27" customFormat="1" ht="16.5" customHeight="1" thickBot="1">
      <c r="A47" s="24"/>
      <c r="B47" s="87" t="s">
        <v>53</v>
      </c>
      <c r="C47" s="87"/>
      <c r="D47" s="87"/>
      <c r="E47" s="37">
        <f>E48+E50</f>
        <v>1134.8</v>
      </c>
      <c r="F47" s="37">
        <f>F48+F50</f>
        <v>2081.1260000000002</v>
      </c>
      <c r="G47" s="42">
        <f t="shared" si="1"/>
        <v>183.39143461402892</v>
      </c>
      <c r="H47" s="25"/>
      <c r="I47" s="26"/>
      <c r="J47" s="26"/>
      <c r="K47" s="28">
        <v>409800</v>
      </c>
      <c r="M47" s="28">
        <f>M46</f>
        <v>288353.3</v>
      </c>
    </row>
    <row r="48" spans="1:50" s="27" customFormat="1" ht="25.5" customHeight="1" thickBot="1">
      <c r="A48" s="24"/>
      <c r="B48" s="87" t="s">
        <v>52</v>
      </c>
      <c r="C48" s="87"/>
      <c r="D48" s="87"/>
      <c r="E48" s="37">
        <f>SUM(E49)</f>
        <v>954.8</v>
      </c>
      <c r="F48" s="37">
        <f>SUM(F49)</f>
        <v>1786.126</v>
      </c>
      <c r="G48" s="42">
        <f t="shared" si="1"/>
        <v>187.06807708420612</v>
      </c>
      <c r="H48" s="25"/>
      <c r="I48" s="26"/>
      <c r="J48" s="26"/>
      <c r="K48" s="22">
        <v>0</v>
      </c>
      <c r="M48" s="22">
        <v>240000</v>
      </c>
    </row>
    <row r="49" spans="1:14" s="27" customFormat="1" ht="38.25" customHeight="1" thickBot="1">
      <c r="A49" s="24"/>
      <c r="B49" s="17">
        <v>10803010</v>
      </c>
      <c r="C49" s="18" t="s">
        <v>51</v>
      </c>
      <c r="D49" s="32" t="s">
        <v>50</v>
      </c>
      <c r="E49" s="36">
        <v>954.8</v>
      </c>
      <c r="F49" s="36">
        <v>1786.126</v>
      </c>
      <c r="G49" s="41">
        <f t="shared" si="1"/>
        <v>187.06807708420612</v>
      </c>
      <c r="H49" s="25"/>
      <c r="I49" s="26"/>
      <c r="J49" s="26"/>
      <c r="K49" s="28">
        <v>0</v>
      </c>
      <c r="M49" s="28">
        <v>240000</v>
      </c>
      <c r="N49" s="54"/>
    </row>
    <row r="50" spans="1:14" s="27" customFormat="1" ht="25.5" customHeight="1" thickBot="1">
      <c r="A50" s="24"/>
      <c r="B50" s="87" t="s">
        <v>49</v>
      </c>
      <c r="C50" s="87"/>
      <c r="D50" s="87"/>
      <c r="E50" s="37">
        <f>SUM(E51)</f>
        <v>180</v>
      </c>
      <c r="F50" s="37">
        <f>SUM(F51)</f>
        <v>295</v>
      </c>
      <c r="G50" s="42">
        <f t="shared" si="1"/>
        <v>163.88888888888889</v>
      </c>
      <c r="H50" s="25"/>
      <c r="I50" s="26"/>
      <c r="J50" s="26"/>
      <c r="K50" s="22">
        <v>0</v>
      </c>
      <c r="M50" s="22">
        <v>63</v>
      </c>
    </row>
    <row r="51" spans="1:14" s="27" customFormat="1" ht="27" customHeight="1" thickBot="1">
      <c r="A51" s="24"/>
      <c r="B51" s="17">
        <v>10807150</v>
      </c>
      <c r="C51" s="18" t="s">
        <v>48</v>
      </c>
      <c r="D51" s="32" t="s">
        <v>47</v>
      </c>
      <c r="E51" s="36">
        <v>180</v>
      </c>
      <c r="F51" s="36">
        <v>295</v>
      </c>
      <c r="G51" s="41">
        <f t="shared" si="1"/>
        <v>163.88888888888889</v>
      </c>
      <c r="H51" s="25"/>
      <c r="I51" s="26"/>
      <c r="J51" s="26"/>
      <c r="K51" s="22">
        <v>0</v>
      </c>
      <c r="M51" s="22">
        <v>63</v>
      </c>
    </row>
    <row r="52" spans="1:14" s="27" customFormat="1" ht="25.5" customHeight="1" thickBot="1">
      <c r="A52" s="24"/>
      <c r="B52" s="87" t="s">
        <v>46</v>
      </c>
      <c r="C52" s="87"/>
      <c r="D52" s="87"/>
      <c r="E52" s="37">
        <f>SUM(E53)</f>
        <v>112.1</v>
      </c>
      <c r="F52" s="37">
        <f>SUM(F53)</f>
        <v>0</v>
      </c>
      <c r="G52" s="42">
        <f t="shared" si="1"/>
        <v>0</v>
      </c>
      <c r="H52" s="25"/>
      <c r="I52" s="26"/>
      <c r="J52" s="26"/>
      <c r="K52" s="28">
        <v>0</v>
      </c>
      <c r="M52" s="28">
        <v>63</v>
      </c>
    </row>
    <row r="53" spans="1:14" s="27" customFormat="1" ht="16.5" customHeight="1" thickBot="1">
      <c r="A53" s="24"/>
      <c r="B53" s="87" t="s">
        <v>45</v>
      </c>
      <c r="C53" s="87"/>
      <c r="D53" s="87"/>
      <c r="E53" s="37">
        <f>SUM(E54)</f>
        <v>112.1</v>
      </c>
      <c r="F53" s="37">
        <f>SUM(F54)</f>
        <v>0</v>
      </c>
      <c r="G53" s="42">
        <f t="shared" si="1"/>
        <v>0</v>
      </c>
      <c r="H53" s="25"/>
      <c r="I53" s="26"/>
      <c r="J53" s="26"/>
      <c r="K53" s="22">
        <v>5342400</v>
      </c>
      <c r="M53" s="22">
        <v>6085502.8099999996</v>
      </c>
    </row>
    <row r="54" spans="1:14" s="27" customFormat="1" ht="48.75" customHeight="1" thickBot="1">
      <c r="A54" s="24"/>
      <c r="B54" s="17">
        <v>10904053</v>
      </c>
      <c r="C54" s="21" t="s">
        <v>125</v>
      </c>
      <c r="D54" s="32" t="s">
        <v>112</v>
      </c>
      <c r="E54" s="36">
        <v>112.1</v>
      </c>
      <c r="F54" s="36">
        <v>0</v>
      </c>
      <c r="G54" s="41">
        <f t="shared" si="1"/>
        <v>0</v>
      </c>
      <c r="H54" s="25"/>
      <c r="I54" s="26"/>
      <c r="J54" s="26"/>
      <c r="K54" s="22">
        <v>5342400</v>
      </c>
      <c r="M54" s="22">
        <v>6085502.8099999996</v>
      </c>
    </row>
    <row r="55" spans="1:14" s="27" customFormat="1" ht="24.75" customHeight="1" thickBot="1">
      <c r="A55" s="24"/>
      <c r="B55" s="87" t="s">
        <v>44</v>
      </c>
      <c r="C55" s="87"/>
      <c r="D55" s="87"/>
      <c r="E55" s="37">
        <f>SUM(E56)</f>
        <v>5656.3</v>
      </c>
      <c r="F55" s="37">
        <f>SUM(F56)</f>
        <v>5772.7439999999997</v>
      </c>
      <c r="G55" s="42">
        <f t="shared" si="1"/>
        <v>102.05866025493697</v>
      </c>
      <c r="H55" s="25"/>
      <c r="I55" s="26"/>
      <c r="J55" s="26"/>
      <c r="K55" s="29">
        <v>24700</v>
      </c>
      <c r="M55" s="29">
        <v>21496.22</v>
      </c>
    </row>
    <row r="56" spans="1:14" s="27" customFormat="1" ht="50.25" customHeight="1" thickBot="1">
      <c r="A56" s="24"/>
      <c r="B56" s="90" t="s">
        <v>98</v>
      </c>
      <c r="C56" s="91"/>
      <c r="D56" s="92"/>
      <c r="E56" s="37">
        <f>SUM(E57)</f>
        <v>5656.3</v>
      </c>
      <c r="F56" s="37">
        <f>SUM(F57)</f>
        <v>5772.7439999999997</v>
      </c>
      <c r="G56" s="42">
        <f t="shared" si="1"/>
        <v>102.05866025493697</v>
      </c>
      <c r="H56" s="25"/>
      <c r="I56" s="26"/>
      <c r="J56" s="26"/>
      <c r="K56" s="29">
        <v>5317700</v>
      </c>
      <c r="M56" s="29">
        <v>6064006.5899999999</v>
      </c>
    </row>
    <row r="57" spans="1:14" s="27" customFormat="1" ht="74.25" customHeight="1" thickBot="1">
      <c r="A57" s="24"/>
      <c r="B57" s="17">
        <v>11105013</v>
      </c>
      <c r="C57" s="18" t="s">
        <v>43</v>
      </c>
      <c r="D57" s="49" t="s">
        <v>113</v>
      </c>
      <c r="E57" s="36">
        <v>5656.3</v>
      </c>
      <c r="F57" s="36">
        <v>5772.7439999999997</v>
      </c>
      <c r="G57" s="63">
        <f t="shared" si="1"/>
        <v>102.05866025493697</v>
      </c>
      <c r="H57" s="25"/>
      <c r="I57" s="26"/>
      <c r="J57" s="26"/>
      <c r="K57" s="22">
        <v>272600</v>
      </c>
      <c r="M57" s="22">
        <v>273534.74</v>
      </c>
    </row>
    <row r="58" spans="1:14" s="27" customFormat="1" ht="17.25" customHeight="1" thickBot="1">
      <c r="A58" s="24"/>
      <c r="B58" s="89" t="s">
        <v>42</v>
      </c>
      <c r="C58" s="89"/>
      <c r="D58" s="89"/>
      <c r="E58" s="37">
        <f>SUM(E59)</f>
        <v>177.46</v>
      </c>
      <c r="F58" s="37">
        <f>SUM(F59)</f>
        <v>27.784000000000002</v>
      </c>
      <c r="G58" s="42">
        <f t="shared" si="1"/>
        <v>15.656485968668996</v>
      </c>
      <c r="H58" s="25"/>
      <c r="I58" s="26"/>
      <c r="J58" s="26"/>
      <c r="K58" s="28">
        <v>56400</v>
      </c>
      <c r="M58" s="28">
        <v>21325.57</v>
      </c>
    </row>
    <row r="59" spans="1:14" s="27" customFormat="1" ht="19.5" customHeight="1" thickBot="1">
      <c r="A59" s="24"/>
      <c r="B59" s="89" t="s">
        <v>41</v>
      </c>
      <c r="C59" s="89"/>
      <c r="D59" s="89"/>
      <c r="E59" s="37">
        <f>SUM(E60:E66)</f>
        <v>177.46</v>
      </c>
      <c r="F59" s="37">
        <f>SUM(F60:F66)</f>
        <v>27.784000000000002</v>
      </c>
      <c r="G59" s="42">
        <f t="shared" si="1"/>
        <v>15.656485968668996</v>
      </c>
      <c r="H59" s="25"/>
      <c r="I59" s="26"/>
      <c r="J59" s="26"/>
      <c r="K59" s="28">
        <v>0</v>
      </c>
      <c r="M59" s="28">
        <v>22585.82</v>
      </c>
    </row>
    <row r="60" spans="1:14" s="27" customFormat="1" ht="29.25" customHeight="1" thickBot="1">
      <c r="A60" s="24"/>
      <c r="B60" s="17">
        <v>11201010</v>
      </c>
      <c r="C60" s="18" t="s">
        <v>40</v>
      </c>
      <c r="D60" s="35" t="s">
        <v>39</v>
      </c>
      <c r="E60" s="36">
        <v>29.52</v>
      </c>
      <c r="F60" s="36">
        <v>0.84599999999999997</v>
      </c>
      <c r="G60" s="41">
        <f t="shared" si="1"/>
        <v>2.8658536585365857</v>
      </c>
      <c r="H60" s="25"/>
      <c r="I60" s="26"/>
      <c r="J60" s="26"/>
      <c r="K60" s="28">
        <v>1500</v>
      </c>
      <c r="M60" s="28">
        <v>0</v>
      </c>
    </row>
    <row r="61" spans="1:14" s="27" customFormat="1" ht="38.25" customHeight="1" thickBot="1">
      <c r="A61" s="24"/>
      <c r="B61" s="17">
        <v>11201020</v>
      </c>
      <c r="C61" s="18" t="s">
        <v>38</v>
      </c>
      <c r="D61" s="35" t="s">
        <v>37</v>
      </c>
      <c r="E61" s="36">
        <v>0.03</v>
      </c>
      <c r="F61" s="36">
        <v>0</v>
      </c>
      <c r="G61" s="41">
        <f t="shared" si="1"/>
        <v>0</v>
      </c>
      <c r="H61" s="25"/>
      <c r="I61" s="26"/>
      <c r="J61" s="26"/>
      <c r="K61" s="28">
        <v>176000</v>
      </c>
      <c r="M61" s="28">
        <v>224381.59</v>
      </c>
    </row>
    <row r="62" spans="1:14" s="27" customFormat="1" ht="15.75" customHeight="1" thickBot="1">
      <c r="A62" s="24"/>
      <c r="B62" s="33">
        <v>11201030</v>
      </c>
      <c r="C62" s="18" t="s">
        <v>36</v>
      </c>
      <c r="D62" s="35" t="s">
        <v>35</v>
      </c>
      <c r="E62" s="36">
        <v>0</v>
      </c>
      <c r="F62" s="36">
        <v>0.55000000000000004</v>
      </c>
      <c r="G62" s="42"/>
      <c r="H62" s="25"/>
      <c r="I62" s="26"/>
      <c r="J62" s="26"/>
      <c r="K62" s="28">
        <v>38700</v>
      </c>
      <c r="M62" s="28">
        <v>5241.76</v>
      </c>
    </row>
    <row r="63" spans="1:14" s="27" customFormat="1" ht="15.75" customHeight="1" thickBot="1">
      <c r="A63" s="24"/>
      <c r="B63" s="33">
        <v>11201041</v>
      </c>
      <c r="C63" s="21" t="s">
        <v>126</v>
      </c>
      <c r="D63" s="35" t="s">
        <v>34</v>
      </c>
      <c r="E63" s="36">
        <v>0</v>
      </c>
      <c r="F63" s="36">
        <v>0.433</v>
      </c>
      <c r="G63" s="42"/>
      <c r="H63" s="25"/>
      <c r="I63" s="26"/>
      <c r="J63" s="26"/>
      <c r="K63" s="22">
        <v>112691.32</v>
      </c>
      <c r="M63" s="22">
        <v>117691.32</v>
      </c>
    </row>
    <row r="64" spans="1:14" s="27" customFormat="1" ht="15.75" customHeight="1" thickBot="1">
      <c r="A64" s="24"/>
      <c r="B64" s="33">
        <v>11201042</v>
      </c>
      <c r="C64" s="21" t="s">
        <v>127</v>
      </c>
      <c r="D64" s="53" t="s">
        <v>128</v>
      </c>
      <c r="E64" s="36">
        <v>147.69999999999999</v>
      </c>
      <c r="F64" s="36">
        <v>23.725000000000001</v>
      </c>
      <c r="G64" s="41">
        <f t="shared" si="1"/>
        <v>16.062965470548409</v>
      </c>
      <c r="H64" s="25"/>
      <c r="I64" s="26"/>
      <c r="J64" s="26"/>
      <c r="K64" s="22"/>
      <c r="M64" s="22"/>
    </row>
    <row r="65" spans="1:13" s="27" customFormat="1" ht="24.75" customHeight="1" thickBot="1">
      <c r="A65" s="24"/>
      <c r="B65" s="17">
        <v>11201050</v>
      </c>
      <c r="C65" s="18" t="s">
        <v>33</v>
      </c>
      <c r="D65" s="35" t="s">
        <v>32</v>
      </c>
      <c r="E65" s="36">
        <v>0.21</v>
      </c>
      <c r="F65" s="36">
        <v>0</v>
      </c>
      <c r="G65" s="41">
        <f t="shared" si="1"/>
        <v>0</v>
      </c>
      <c r="H65" s="25"/>
      <c r="I65" s="26"/>
      <c r="J65" s="26"/>
      <c r="K65" s="22">
        <v>112691.32</v>
      </c>
      <c r="M65" s="22">
        <v>117691.32</v>
      </c>
    </row>
    <row r="66" spans="1:13" s="27" customFormat="1" ht="42" customHeight="1" thickBot="1">
      <c r="A66" s="24"/>
      <c r="B66" s="17">
        <v>11201070</v>
      </c>
      <c r="C66" s="21" t="s">
        <v>129</v>
      </c>
      <c r="D66" s="55" t="s">
        <v>130</v>
      </c>
      <c r="E66" s="36">
        <v>0</v>
      </c>
      <c r="F66" s="36">
        <v>2.23</v>
      </c>
      <c r="G66" s="41"/>
      <c r="H66" s="25"/>
      <c r="I66" s="26"/>
      <c r="J66" s="26"/>
      <c r="K66" s="22"/>
      <c r="M66" s="22"/>
    </row>
    <row r="67" spans="1:13" s="27" customFormat="1" ht="27.75" customHeight="1" thickBot="1">
      <c r="A67" s="24"/>
      <c r="B67" s="89" t="s">
        <v>31</v>
      </c>
      <c r="C67" s="89"/>
      <c r="D67" s="89"/>
      <c r="E67" s="37">
        <f>E68+E71</f>
        <v>1655.9499999999998</v>
      </c>
      <c r="F67" s="37">
        <f>F68+F71</f>
        <v>1965.1760000000002</v>
      </c>
      <c r="G67" s="42">
        <f t="shared" si="1"/>
        <v>118.67363145022496</v>
      </c>
      <c r="H67" s="25"/>
      <c r="I67" s="26"/>
      <c r="J67" s="26"/>
      <c r="K67" s="29">
        <v>92400</v>
      </c>
      <c r="M67" s="29">
        <v>22000</v>
      </c>
    </row>
    <row r="68" spans="1:13" s="27" customFormat="1" ht="49.5" customHeight="1" thickBot="1">
      <c r="A68" s="24"/>
      <c r="B68" s="89" t="s">
        <v>30</v>
      </c>
      <c r="C68" s="89"/>
      <c r="D68" s="89"/>
      <c r="E68" s="37">
        <f>SUM(E69:E70)</f>
        <v>228.57</v>
      </c>
      <c r="F68" s="37">
        <f>SUM(F69:F70)</f>
        <v>46.746000000000002</v>
      </c>
      <c r="G68" s="42">
        <f t="shared" si="1"/>
        <v>20.451502821892639</v>
      </c>
      <c r="H68" s="25"/>
      <c r="I68" s="26"/>
      <c r="J68" s="26"/>
      <c r="K68" s="22">
        <v>439900</v>
      </c>
      <c r="M68" s="22">
        <v>3836383.81</v>
      </c>
    </row>
    <row r="69" spans="1:13" s="27" customFormat="1" ht="72" customHeight="1" thickBot="1">
      <c r="A69" s="24"/>
      <c r="B69" s="56" t="s">
        <v>132</v>
      </c>
      <c r="C69" s="21" t="s">
        <v>133</v>
      </c>
      <c r="D69" s="55" t="s">
        <v>131</v>
      </c>
      <c r="E69" s="36">
        <v>168.07</v>
      </c>
      <c r="F69" s="36">
        <v>46.746000000000002</v>
      </c>
      <c r="G69" s="41">
        <f t="shared" si="1"/>
        <v>27.813411078717206</v>
      </c>
      <c r="H69" s="25"/>
      <c r="I69" s="26"/>
      <c r="J69" s="26"/>
      <c r="K69" s="22"/>
      <c r="M69" s="22"/>
    </row>
    <row r="70" spans="1:13" s="27" customFormat="1" ht="75.75" customHeight="1" thickBot="1">
      <c r="A70" s="24"/>
      <c r="B70" s="17">
        <v>11402053</v>
      </c>
      <c r="C70" s="18" t="s">
        <v>29</v>
      </c>
      <c r="D70" s="46" t="s">
        <v>114</v>
      </c>
      <c r="E70" s="36">
        <v>60.5</v>
      </c>
      <c r="F70" s="70">
        <v>0</v>
      </c>
      <c r="G70" s="41">
        <f t="shared" si="1"/>
        <v>0</v>
      </c>
      <c r="H70" s="25"/>
      <c r="I70" s="26"/>
      <c r="J70" s="26"/>
      <c r="K70" s="29">
        <v>439900</v>
      </c>
      <c r="M70" s="29">
        <v>3836383.81</v>
      </c>
    </row>
    <row r="71" spans="1:13" s="27" customFormat="1" ht="50.25" customHeight="1" thickBot="1">
      <c r="A71" s="24"/>
      <c r="B71" s="87" t="s">
        <v>28</v>
      </c>
      <c r="C71" s="87"/>
      <c r="D71" s="87"/>
      <c r="E71" s="19">
        <f>SUM(E72:E73)</f>
        <v>1427.3799999999999</v>
      </c>
      <c r="F71" s="83">
        <f>SUM(F72:F73)</f>
        <v>1918.43</v>
      </c>
      <c r="G71" s="20">
        <f t="shared" si="1"/>
        <v>134.40219142765068</v>
      </c>
      <c r="H71" s="25"/>
      <c r="I71" s="26"/>
      <c r="J71" s="26"/>
      <c r="K71" s="22">
        <v>2661900</v>
      </c>
      <c r="M71" s="22">
        <v>1654584.41</v>
      </c>
    </row>
    <row r="72" spans="1:13" s="27" customFormat="1" ht="43.5" customHeight="1" thickBot="1">
      <c r="A72" s="24"/>
      <c r="B72" s="56" t="s">
        <v>135</v>
      </c>
      <c r="C72" s="21" t="s">
        <v>134</v>
      </c>
      <c r="D72" s="55" t="s">
        <v>136</v>
      </c>
      <c r="E72" s="36">
        <v>1193.1099999999999</v>
      </c>
      <c r="F72" s="36">
        <v>1918.43</v>
      </c>
      <c r="G72" s="41">
        <f t="shared" si="1"/>
        <v>160.79238293200126</v>
      </c>
      <c r="H72" s="25"/>
      <c r="I72" s="26"/>
      <c r="J72" s="26"/>
      <c r="K72" s="22"/>
      <c r="M72" s="22"/>
    </row>
    <row r="73" spans="1:13" s="27" customFormat="1" ht="52.5" customHeight="1" thickBot="1">
      <c r="A73" s="24"/>
      <c r="B73" s="56">
        <v>11406025</v>
      </c>
      <c r="C73" s="21" t="s">
        <v>27</v>
      </c>
      <c r="D73" s="46" t="s">
        <v>115</v>
      </c>
      <c r="E73" s="36">
        <v>234.27</v>
      </c>
      <c r="F73" s="36">
        <v>0</v>
      </c>
      <c r="G73" s="41">
        <f t="shared" si="1"/>
        <v>0</v>
      </c>
      <c r="H73" s="25"/>
      <c r="I73" s="26"/>
      <c r="J73" s="26"/>
      <c r="K73" s="22">
        <v>76100</v>
      </c>
      <c r="M73" s="22">
        <v>120048.42000000001</v>
      </c>
    </row>
    <row r="74" spans="1:13" s="27" customFormat="1" ht="13.5" customHeight="1" thickBot="1">
      <c r="A74" s="24"/>
      <c r="B74" s="87" t="s">
        <v>26</v>
      </c>
      <c r="C74" s="87"/>
      <c r="D74" s="87"/>
      <c r="E74" s="37">
        <f>SUM(E75:E88)</f>
        <v>1274.9770000000001</v>
      </c>
      <c r="F74" s="84">
        <f>SUM(F75:F88)</f>
        <v>1356.9469999999999</v>
      </c>
      <c r="G74" s="42">
        <f t="shared" si="1"/>
        <v>106.42913558440661</v>
      </c>
      <c r="H74" s="25"/>
      <c r="I74" s="26"/>
      <c r="J74" s="26"/>
      <c r="K74" s="29">
        <v>71100</v>
      </c>
      <c r="M74" s="29">
        <v>131998.42000000001</v>
      </c>
    </row>
    <row r="75" spans="1:13" s="27" customFormat="1" ht="38.25" customHeight="1" thickBot="1">
      <c r="A75" s="24"/>
      <c r="B75" s="17">
        <v>11603010</v>
      </c>
      <c r="C75" s="18" t="s">
        <v>25</v>
      </c>
      <c r="D75" s="48" t="s">
        <v>116</v>
      </c>
      <c r="E75" s="70">
        <v>70.599999999999994</v>
      </c>
      <c r="F75" s="36">
        <v>147.15899999999999</v>
      </c>
      <c r="G75" s="41">
        <f t="shared" si="1"/>
        <v>208.44050991501416</v>
      </c>
      <c r="H75" s="25"/>
      <c r="I75" s="26"/>
      <c r="J75" s="26"/>
      <c r="K75" s="30">
        <v>15500</v>
      </c>
      <c r="M75" s="30">
        <v>67200</v>
      </c>
    </row>
    <row r="76" spans="1:13" s="27" customFormat="1" ht="27.75" customHeight="1" thickBot="1">
      <c r="A76" s="24"/>
      <c r="B76" s="17">
        <v>11603030</v>
      </c>
      <c r="C76" s="18" t="s">
        <v>24</v>
      </c>
      <c r="D76" s="49" t="s">
        <v>117</v>
      </c>
      <c r="E76" s="70">
        <v>1.2</v>
      </c>
      <c r="F76" s="85">
        <v>6.0359999999999996</v>
      </c>
      <c r="G76" s="41">
        <f t="shared" si="1"/>
        <v>503</v>
      </c>
      <c r="H76" s="25"/>
      <c r="I76" s="26"/>
      <c r="J76" s="26"/>
      <c r="K76" s="29">
        <v>15500</v>
      </c>
      <c r="M76" s="29">
        <v>67200</v>
      </c>
    </row>
    <row r="77" spans="1:13" s="27" customFormat="1" ht="50.25" customHeight="1" thickBot="1">
      <c r="A77" s="24"/>
      <c r="B77" s="17">
        <v>11606000</v>
      </c>
      <c r="C77" s="18" t="s">
        <v>23</v>
      </c>
      <c r="D77" s="46" t="s">
        <v>118</v>
      </c>
      <c r="E77" s="70">
        <v>14.99</v>
      </c>
      <c r="F77" s="36">
        <v>1.5</v>
      </c>
      <c r="G77" s="41">
        <f t="shared" si="1"/>
        <v>10.006671114076051</v>
      </c>
      <c r="H77" s="25"/>
      <c r="I77" s="26"/>
      <c r="J77" s="26"/>
      <c r="K77" s="29">
        <v>8900</v>
      </c>
      <c r="M77" s="29">
        <v>4000</v>
      </c>
    </row>
    <row r="78" spans="1:13" s="27" customFormat="1" ht="50.25" customHeight="1" thickBot="1">
      <c r="A78" s="24"/>
      <c r="B78" s="17">
        <v>11608010</v>
      </c>
      <c r="C78" s="57" t="s">
        <v>137</v>
      </c>
      <c r="D78" s="55" t="s">
        <v>138</v>
      </c>
      <c r="E78" s="70">
        <v>0</v>
      </c>
      <c r="F78" s="36">
        <v>5</v>
      </c>
      <c r="G78" s="41"/>
      <c r="H78" s="25"/>
      <c r="I78" s="26"/>
      <c r="J78" s="26"/>
      <c r="K78" s="29"/>
      <c r="M78" s="29"/>
    </row>
    <row r="79" spans="1:13" s="27" customFormat="1" ht="50.25" customHeight="1" thickBot="1">
      <c r="A79" s="24"/>
      <c r="B79" s="17">
        <v>11608020</v>
      </c>
      <c r="C79" s="57" t="s">
        <v>139</v>
      </c>
      <c r="D79" s="55" t="s">
        <v>140</v>
      </c>
      <c r="E79" s="70">
        <v>0</v>
      </c>
      <c r="F79" s="36">
        <v>12</v>
      </c>
      <c r="G79" s="41"/>
      <c r="H79" s="25"/>
      <c r="I79" s="26"/>
      <c r="J79" s="26"/>
      <c r="K79" s="29"/>
      <c r="M79" s="29"/>
    </row>
    <row r="80" spans="1:13" s="27" customFormat="1" ht="50.25" customHeight="1" thickBot="1">
      <c r="A80" s="24"/>
      <c r="B80" s="17">
        <v>11621050</v>
      </c>
      <c r="C80" s="57" t="s">
        <v>141</v>
      </c>
      <c r="D80" s="55" t="s">
        <v>142</v>
      </c>
      <c r="E80" s="70">
        <v>91.97</v>
      </c>
      <c r="F80" s="36">
        <v>2</v>
      </c>
      <c r="G80" s="41">
        <f t="shared" si="1"/>
        <v>2.1746221593998043</v>
      </c>
      <c r="H80" s="25"/>
      <c r="I80" s="26"/>
      <c r="J80" s="26"/>
      <c r="K80" s="29"/>
      <c r="M80" s="29"/>
    </row>
    <row r="81" spans="1:14" s="27" customFormat="1" ht="33" customHeight="1" thickBot="1">
      <c r="A81" s="24"/>
      <c r="B81" s="17">
        <v>11625010</v>
      </c>
      <c r="C81" s="57" t="s">
        <v>143</v>
      </c>
      <c r="D81" s="55" t="s">
        <v>144</v>
      </c>
      <c r="E81" s="70">
        <v>0</v>
      </c>
      <c r="F81" s="36">
        <v>140</v>
      </c>
      <c r="G81" s="41"/>
      <c r="H81" s="25"/>
      <c r="I81" s="26"/>
      <c r="J81" s="26"/>
      <c r="K81" s="29"/>
      <c r="M81" s="29"/>
    </row>
    <row r="82" spans="1:14" s="27" customFormat="1" ht="36.75" customHeight="1" thickBot="1">
      <c r="A82" s="24"/>
      <c r="B82" s="17">
        <v>11625030</v>
      </c>
      <c r="C82" s="18" t="s">
        <v>22</v>
      </c>
      <c r="D82" s="49" t="s">
        <v>21</v>
      </c>
      <c r="E82" s="70">
        <v>0</v>
      </c>
      <c r="F82" s="36">
        <v>4</v>
      </c>
      <c r="G82" s="41"/>
      <c r="H82" s="25"/>
      <c r="I82" s="26"/>
      <c r="J82" s="26"/>
      <c r="K82" s="29">
        <v>679100</v>
      </c>
      <c r="M82" s="29" t="e">
        <f>#REF!</f>
        <v>#REF!</v>
      </c>
    </row>
    <row r="83" spans="1:14" s="27" customFormat="1" ht="27.75" customHeight="1" thickBot="1">
      <c r="A83" s="24"/>
      <c r="B83" s="17">
        <v>11625050</v>
      </c>
      <c r="C83" s="18" t="s">
        <v>20</v>
      </c>
      <c r="D83" s="48" t="s">
        <v>19</v>
      </c>
      <c r="E83" s="70">
        <v>49.06</v>
      </c>
      <c r="F83" s="36">
        <v>30.867999999999999</v>
      </c>
      <c r="G83" s="41">
        <f t="shared" si="1"/>
        <v>62.918874847125963</v>
      </c>
      <c r="H83" s="25"/>
      <c r="I83" s="26"/>
      <c r="J83" s="26"/>
      <c r="K83" s="29">
        <v>22200</v>
      </c>
      <c r="M83" s="29">
        <v>37000</v>
      </c>
    </row>
    <row r="84" spans="1:14" s="27" customFormat="1" ht="27" customHeight="1" thickBot="1">
      <c r="A84" s="24"/>
      <c r="B84" s="17">
        <v>11625060</v>
      </c>
      <c r="C84" s="18" t="s">
        <v>18</v>
      </c>
      <c r="D84" s="49" t="s">
        <v>17</v>
      </c>
      <c r="E84" s="70">
        <v>155.57</v>
      </c>
      <c r="F84" s="36">
        <v>36.950000000000003</v>
      </c>
      <c r="G84" s="41">
        <f t="shared" si="1"/>
        <v>23.751365944590862</v>
      </c>
      <c r="H84" s="25"/>
      <c r="I84" s="26"/>
      <c r="J84" s="26"/>
      <c r="K84" s="29">
        <v>1408200</v>
      </c>
      <c r="M84" s="29">
        <v>437800</v>
      </c>
    </row>
    <row r="85" spans="1:14" s="27" customFormat="1" ht="51.75" customHeight="1" thickBot="1">
      <c r="A85" s="24"/>
      <c r="B85" s="17">
        <v>11628000</v>
      </c>
      <c r="C85" s="18" t="s">
        <v>16</v>
      </c>
      <c r="D85" s="49" t="s">
        <v>119</v>
      </c>
      <c r="E85" s="70">
        <v>264.89999999999998</v>
      </c>
      <c r="F85" s="36">
        <v>667.03399999999999</v>
      </c>
      <c r="G85" s="41">
        <f t="shared" si="1"/>
        <v>251.8059645149113</v>
      </c>
      <c r="H85" s="25"/>
      <c r="I85" s="26"/>
      <c r="J85" s="26"/>
      <c r="K85" s="29">
        <v>0</v>
      </c>
      <c r="M85" s="29">
        <v>171000</v>
      </c>
    </row>
    <row r="86" spans="1:14" s="27" customFormat="1" ht="39" customHeight="1" thickBot="1">
      <c r="A86" s="24"/>
      <c r="B86" s="17">
        <v>11633050</v>
      </c>
      <c r="C86" s="18" t="s">
        <v>15</v>
      </c>
      <c r="D86" s="32" t="s">
        <v>100</v>
      </c>
      <c r="E86" s="70">
        <v>258.91000000000003</v>
      </c>
      <c r="F86" s="41">
        <v>72</v>
      </c>
      <c r="G86" s="41">
        <f t="shared" si="1"/>
        <v>27.808891120466566</v>
      </c>
      <c r="H86" s="25"/>
      <c r="I86" s="26"/>
      <c r="J86" s="26"/>
      <c r="K86" s="29">
        <v>1800</v>
      </c>
      <c r="M86" s="29">
        <v>0</v>
      </c>
    </row>
    <row r="87" spans="1:14" s="27" customFormat="1" ht="61.5" customHeight="1" thickBot="1">
      <c r="A87" s="24"/>
      <c r="B87" s="17">
        <v>11643000</v>
      </c>
      <c r="C87" s="18" t="s">
        <v>14</v>
      </c>
      <c r="D87" s="58" t="s">
        <v>120</v>
      </c>
      <c r="E87" s="70">
        <v>8.7799999999999994</v>
      </c>
      <c r="F87" s="36">
        <v>43.85</v>
      </c>
      <c r="G87" s="41">
        <f t="shared" ref="G87:G113" si="3">F87/E87*100</f>
        <v>499.43052391799546</v>
      </c>
      <c r="H87" s="25"/>
      <c r="I87" s="26"/>
      <c r="J87" s="26"/>
      <c r="K87" s="29">
        <v>35600</v>
      </c>
      <c r="M87" s="29">
        <v>0</v>
      </c>
    </row>
    <row r="88" spans="1:14" s="27" customFormat="1" ht="39" customHeight="1" thickBot="1">
      <c r="A88" s="24"/>
      <c r="B88" s="17">
        <v>11690050</v>
      </c>
      <c r="C88" s="21" t="s">
        <v>145</v>
      </c>
      <c r="D88" s="49" t="s">
        <v>13</v>
      </c>
      <c r="E88" s="70">
        <v>358.99700000000001</v>
      </c>
      <c r="F88" s="36">
        <v>188.55</v>
      </c>
      <c r="G88" s="41">
        <f t="shared" si="3"/>
        <v>52.521330261812771</v>
      </c>
      <c r="H88" s="25"/>
      <c r="I88" s="26"/>
      <c r="J88" s="26"/>
      <c r="K88" s="29">
        <v>0</v>
      </c>
      <c r="M88" s="29">
        <v>103800</v>
      </c>
    </row>
    <row r="89" spans="1:14" s="27" customFormat="1" ht="17.25" customHeight="1" thickBot="1">
      <c r="A89" s="24"/>
      <c r="B89" s="87" t="s">
        <v>12</v>
      </c>
      <c r="C89" s="87"/>
      <c r="D89" s="87"/>
      <c r="E89" s="37">
        <f>E90+E108</f>
        <v>2588010.4820000003</v>
      </c>
      <c r="F89" s="37">
        <f>F90+F108</f>
        <v>2450645.6940000001</v>
      </c>
      <c r="G89" s="42">
        <f t="shared" si="3"/>
        <v>94.692263074072031</v>
      </c>
      <c r="H89" s="25"/>
      <c r="I89" s="26"/>
      <c r="J89" s="26"/>
      <c r="K89" s="22">
        <v>167304532</v>
      </c>
      <c r="M89" s="22">
        <v>162042587.59999999</v>
      </c>
    </row>
    <row r="90" spans="1:14" s="27" customFormat="1" ht="25.5" customHeight="1" thickBot="1">
      <c r="A90" s="24"/>
      <c r="B90" s="87" t="s">
        <v>11</v>
      </c>
      <c r="C90" s="87"/>
      <c r="D90" s="87"/>
      <c r="E90" s="37">
        <f>E91+E94+E99</f>
        <v>2588010.4820000003</v>
      </c>
      <c r="F90" s="37">
        <f>F91+F94+F99</f>
        <v>2450615.6940000001</v>
      </c>
      <c r="G90" s="42">
        <f t="shared" si="3"/>
        <v>94.691103882476469</v>
      </c>
      <c r="H90" s="25"/>
      <c r="I90" s="26"/>
      <c r="J90" s="26"/>
      <c r="K90" s="29">
        <v>166681159</v>
      </c>
      <c r="M90" s="29">
        <v>161419214.59999999</v>
      </c>
    </row>
    <row r="91" spans="1:14" s="27" customFormat="1" ht="25.5" customHeight="1" thickBot="1">
      <c r="A91" s="24"/>
      <c r="B91" s="87" t="s">
        <v>10</v>
      </c>
      <c r="C91" s="87"/>
      <c r="D91" s="87"/>
      <c r="E91" s="37">
        <f>SUM(E92:E93)</f>
        <v>293584.87300000002</v>
      </c>
      <c r="F91" s="37">
        <f>SUM(F92:F93)</f>
        <v>247519.80299999999</v>
      </c>
      <c r="G91" s="42">
        <f t="shared" si="3"/>
        <v>84.309453845736797</v>
      </c>
      <c r="H91" s="25"/>
      <c r="I91" s="26"/>
      <c r="J91" s="26"/>
      <c r="K91" s="29">
        <v>623373</v>
      </c>
      <c r="M91" s="29">
        <v>623373</v>
      </c>
    </row>
    <row r="92" spans="1:14" s="27" customFormat="1" ht="28.5" customHeight="1" thickBot="1">
      <c r="A92" s="24"/>
      <c r="B92" s="17">
        <v>20215001</v>
      </c>
      <c r="C92" s="21" t="s">
        <v>173</v>
      </c>
      <c r="D92" s="32" t="s">
        <v>9</v>
      </c>
      <c r="E92" s="36">
        <v>261463.772</v>
      </c>
      <c r="F92" s="36">
        <v>231751.389</v>
      </c>
      <c r="G92" s="41">
        <f t="shared" si="3"/>
        <v>88.636137705532676</v>
      </c>
      <c r="H92" s="25"/>
      <c r="I92" s="26"/>
      <c r="J92" s="26"/>
      <c r="K92" s="22">
        <v>50000</v>
      </c>
      <c r="M92" s="22">
        <v>50000</v>
      </c>
    </row>
    <row r="93" spans="1:14" s="27" customFormat="1" ht="31.5" customHeight="1" thickBot="1">
      <c r="A93" s="24"/>
      <c r="B93" s="17">
        <v>20215002</v>
      </c>
      <c r="C93" s="21" t="s">
        <v>174</v>
      </c>
      <c r="D93" s="32" t="s">
        <v>8</v>
      </c>
      <c r="E93" s="36">
        <v>32121.100999999999</v>
      </c>
      <c r="F93" s="36">
        <v>15768.414000000001</v>
      </c>
      <c r="G93" s="41">
        <f t="shared" si="3"/>
        <v>49.090515297093958</v>
      </c>
      <c r="H93" s="25"/>
      <c r="I93" s="26"/>
      <c r="J93" s="26"/>
      <c r="K93" s="29">
        <v>50000</v>
      </c>
      <c r="M93" s="29">
        <v>50000</v>
      </c>
    </row>
    <row r="94" spans="1:14" s="27" customFormat="1" ht="25.5" customHeight="1" thickBot="1">
      <c r="A94" s="24"/>
      <c r="B94" s="87" t="s">
        <v>7</v>
      </c>
      <c r="C94" s="87"/>
      <c r="D94" s="87"/>
      <c r="E94" s="37">
        <f>SUM(E95:E98)</f>
        <v>10100.147000000001</v>
      </c>
      <c r="F94" s="37">
        <f>SUM(F95:F98)</f>
        <v>10100.147000000001</v>
      </c>
      <c r="G94" s="42">
        <f t="shared" si="3"/>
        <v>100</v>
      </c>
      <c r="H94" s="25"/>
      <c r="I94" s="26"/>
      <c r="J94" s="26"/>
      <c r="K94" s="22">
        <v>1446302147.8</v>
      </c>
      <c r="M94" s="22">
        <v>1413691854.8</v>
      </c>
      <c r="N94" s="52"/>
    </row>
    <row r="95" spans="1:14" s="27" customFormat="1" ht="42" customHeight="1" thickBot="1">
      <c r="A95" s="24"/>
      <c r="B95" s="17">
        <v>20225467</v>
      </c>
      <c r="C95" s="71" t="s">
        <v>169</v>
      </c>
      <c r="D95" s="72" t="s">
        <v>162</v>
      </c>
      <c r="E95" s="36">
        <v>1100</v>
      </c>
      <c r="F95" s="36">
        <v>1100</v>
      </c>
      <c r="G95" s="41">
        <f t="shared" si="3"/>
        <v>100</v>
      </c>
      <c r="H95" s="25"/>
      <c r="I95" s="26"/>
      <c r="J95" s="26"/>
      <c r="K95" s="29">
        <v>3597460</v>
      </c>
      <c r="M95" s="29">
        <v>3597460</v>
      </c>
    </row>
    <row r="96" spans="1:14" s="27" customFormat="1" ht="39" customHeight="1" thickBot="1">
      <c r="A96" s="24"/>
      <c r="B96" s="17">
        <v>20225497</v>
      </c>
      <c r="C96" s="71" t="s">
        <v>170</v>
      </c>
      <c r="D96" s="72" t="s">
        <v>163</v>
      </c>
      <c r="E96" s="36">
        <v>994.95899999999995</v>
      </c>
      <c r="F96" s="36">
        <v>994.95899999999995</v>
      </c>
      <c r="G96" s="41">
        <f t="shared" si="3"/>
        <v>100</v>
      </c>
      <c r="H96" s="25"/>
      <c r="I96" s="26"/>
      <c r="J96" s="26"/>
      <c r="K96" s="29"/>
      <c r="M96" s="29"/>
    </row>
    <row r="97" spans="1:13" s="27" customFormat="1" ht="29.25" customHeight="1" thickBot="1">
      <c r="A97" s="24"/>
      <c r="B97" s="17">
        <v>20225519</v>
      </c>
      <c r="C97" s="73" t="s">
        <v>171</v>
      </c>
      <c r="D97" s="72" t="s">
        <v>164</v>
      </c>
      <c r="E97" s="36">
        <v>100</v>
      </c>
      <c r="F97" s="36">
        <v>100</v>
      </c>
      <c r="G97" s="41">
        <f t="shared" si="3"/>
        <v>100</v>
      </c>
      <c r="H97" s="25"/>
      <c r="I97" s="26"/>
      <c r="J97" s="26"/>
      <c r="K97" s="29"/>
      <c r="M97" s="29"/>
    </row>
    <row r="98" spans="1:13" s="27" customFormat="1" ht="49.5" customHeight="1" thickBot="1">
      <c r="A98" s="24"/>
      <c r="B98" s="17">
        <v>20225555</v>
      </c>
      <c r="C98" s="73" t="s">
        <v>172</v>
      </c>
      <c r="D98" s="72" t="s">
        <v>165</v>
      </c>
      <c r="E98" s="36">
        <v>7905.1880000000001</v>
      </c>
      <c r="F98" s="36">
        <v>7905.1880000000001</v>
      </c>
      <c r="G98" s="41">
        <f t="shared" si="3"/>
        <v>100</v>
      </c>
      <c r="H98" s="25"/>
      <c r="I98" s="26"/>
      <c r="J98" s="26"/>
      <c r="K98" s="29"/>
      <c r="M98" s="29"/>
    </row>
    <row r="99" spans="1:13" s="27" customFormat="1" ht="26.25" customHeight="1" thickBot="1">
      <c r="A99" s="24"/>
      <c r="B99" s="87" t="s">
        <v>6</v>
      </c>
      <c r="C99" s="87"/>
      <c r="D99" s="87"/>
      <c r="E99" s="19">
        <f>SUM(E100:E107)</f>
        <v>2284325.4620000003</v>
      </c>
      <c r="F99" s="19">
        <f>SUM(F100:F107)</f>
        <v>2192995.7439999999</v>
      </c>
      <c r="G99" s="42">
        <f t="shared" si="3"/>
        <v>96.001895547754472</v>
      </c>
      <c r="H99" s="25"/>
      <c r="I99" s="26"/>
      <c r="J99" s="26"/>
      <c r="K99" s="29">
        <v>231964.79999999999</v>
      </c>
      <c r="M99" s="29">
        <v>231964.79999999999</v>
      </c>
    </row>
    <row r="100" spans="1:13" s="27" customFormat="1" ht="41.25" customHeight="1" thickBot="1">
      <c r="A100" s="24"/>
      <c r="B100" s="17">
        <v>20235118</v>
      </c>
      <c r="C100" s="73" t="s">
        <v>146</v>
      </c>
      <c r="D100" s="74" t="s">
        <v>5</v>
      </c>
      <c r="E100" s="36">
        <v>4471.3919999999998</v>
      </c>
      <c r="F100" s="36">
        <v>4471.3919999999998</v>
      </c>
      <c r="G100" s="41">
        <f t="shared" si="3"/>
        <v>100</v>
      </c>
      <c r="H100" s="25"/>
      <c r="I100" s="26"/>
      <c r="J100" s="26"/>
      <c r="K100" s="29">
        <v>17795736</v>
      </c>
      <c r="M100" s="29">
        <v>16565287</v>
      </c>
    </row>
    <row r="101" spans="1:13" s="27" customFormat="1" ht="54.75" customHeight="1" thickBot="1">
      <c r="A101" s="24"/>
      <c r="B101" s="17">
        <v>20235260</v>
      </c>
      <c r="C101" s="73" t="s">
        <v>147</v>
      </c>
      <c r="D101" s="75" t="s">
        <v>160</v>
      </c>
      <c r="E101" s="36">
        <v>217.86799999999999</v>
      </c>
      <c r="F101" s="36">
        <v>217.86799999999999</v>
      </c>
      <c r="G101" s="41">
        <f t="shared" si="3"/>
        <v>100</v>
      </c>
      <c r="H101" s="25"/>
      <c r="I101" s="26"/>
      <c r="J101" s="26"/>
      <c r="K101" s="29">
        <v>1375295821</v>
      </c>
      <c r="M101" s="29">
        <v>1351996749</v>
      </c>
    </row>
    <row r="102" spans="1:13" s="27" customFormat="1" ht="29.25" customHeight="1" thickBot="1">
      <c r="A102" s="24"/>
      <c r="B102" s="17">
        <v>20239999</v>
      </c>
      <c r="C102" s="73" t="s">
        <v>148</v>
      </c>
      <c r="D102" s="76" t="s">
        <v>161</v>
      </c>
      <c r="E102" s="36">
        <v>33331.534</v>
      </c>
      <c r="F102" s="36">
        <v>32516.079000000002</v>
      </c>
      <c r="G102" s="41">
        <f t="shared" si="3"/>
        <v>97.553502938088599</v>
      </c>
      <c r="H102" s="25"/>
      <c r="I102" s="26"/>
      <c r="J102" s="26"/>
      <c r="K102" s="29">
        <v>20723294</v>
      </c>
      <c r="M102" s="29">
        <v>20723294</v>
      </c>
    </row>
    <row r="103" spans="1:13" s="27" customFormat="1" ht="26.25" customHeight="1" thickBot="1">
      <c r="A103" s="24"/>
      <c r="B103" s="17">
        <v>20203024</v>
      </c>
      <c r="C103" s="77" t="s">
        <v>149</v>
      </c>
      <c r="D103" s="78" t="s">
        <v>168</v>
      </c>
      <c r="E103" s="36">
        <v>5622.54</v>
      </c>
      <c r="F103" s="36">
        <v>0</v>
      </c>
      <c r="G103" s="41">
        <f t="shared" si="3"/>
        <v>0</v>
      </c>
      <c r="H103" s="25"/>
      <c r="I103" s="26"/>
      <c r="J103" s="26"/>
      <c r="K103" s="29">
        <v>28657872</v>
      </c>
      <c r="M103" s="29">
        <v>20577100</v>
      </c>
    </row>
    <row r="104" spans="1:13" s="27" customFormat="1" ht="40.5" customHeight="1" thickBot="1">
      <c r="A104" s="24"/>
      <c r="B104" s="17">
        <v>20203027</v>
      </c>
      <c r="C104" s="77" t="s">
        <v>150</v>
      </c>
      <c r="D104" s="78" t="s">
        <v>167</v>
      </c>
      <c r="E104" s="36">
        <v>15559.339</v>
      </c>
      <c r="F104" s="36">
        <v>15559.339</v>
      </c>
      <c r="G104" s="41">
        <f t="shared" si="3"/>
        <v>100</v>
      </c>
      <c r="H104" s="25"/>
      <c r="I104" s="26"/>
      <c r="J104" s="26"/>
      <c r="K104" s="22">
        <v>146232000</v>
      </c>
      <c r="M104" s="22">
        <v>146231351</v>
      </c>
    </row>
    <row r="105" spans="1:13" s="27" customFormat="1" ht="40.5" customHeight="1" thickBot="1">
      <c r="A105" s="24"/>
      <c r="B105" s="17">
        <v>20203029</v>
      </c>
      <c r="C105" s="79" t="s">
        <v>151</v>
      </c>
      <c r="D105" s="80" t="s">
        <v>157</v>
      </c>
      <c r="E105" s="36">
        <v>2161282.733</v>
      </c>
      <c r="F105" s="36">
        <v>2093746.9029999999</v>
      </c>
      <c r="G105" s="41">
        <f t="shared" si="3"/>
        <v>96.87519689262237</v>
      </c>
      <c r="H105" s="25"/>
      <c r="I105" s="26"/>
      <c r="J105" s="26"/>
      <c r="K105" s="29">
        <v>146232000</v>
      </c>
      <c r="M105" s="29">
        <v>146231351</v>
      </c>
    </row>
    <row r="106" spans="1:13" s="27" customFormat="1" ht="65.25" customHeight="1" thickBot="1">
      <c r="A106" s="24"/>
      <c r="B106" s="56" t="s">
        <v>154</v>
      </c>
      <c r="C106" s="73" t="s">
        <v>152</v>
      </c>
      <c r="D106" s="81" t="s">
        <v>158</v>
      </c>
      <c r="E106" s="36">
        <v>24039.356</v>
      </c>
      <c r="F106" s="36">
        <v>20752.248</v>
      </c>
      <c r="G106" s="41">
        <f t="shared" si="3"/>
        <v>86.326139518878946</v>
      </c>
      <c r="H106" s="25"/>
      <c r="I106" s="26"/>
      <c r="J106" s="26"/>
      <c r="K106" s="59"/>
      <c r="M106" s="59"/>
    </row>
    <row r="107" spans="1:13" s="27" customFormat="1" ht="81" customHeight="1" thickBot="1">
      <c r="A107" s="24"/>
      <c r="B107" s="56" t="s">
        <v>155</v>
      </c>
      <c r="C107" s="73" t="s">
        <v>153</v>
      </c>
      <c r="D107" s="82" t="s">
        <v>159</v>
      </c>
      <c r="E107" s="36">
        <v>39800.699999999997</v>
      </c>
      <c r="F107" s="36">
        <v>25731.915000000001</v>
      </c>
      <c r="G107" s="41">
        <f t="shared" si="3"/>
        <v>64.651915669824916</v>
      </c>
      <c r="H107" s="25"/>
      <c r="I107" s="26"/>
      <c r="J107" s="26"/>
      <c r="K107" s="59"/>
      <c r="M107" s="59"/>
    </row>
    <row r="108" spans="1:13" s="27" customFormat="1" ht="38.25" customHeight="1" thickBot="1">
      <c r="A108" s="24"/>
      <c r="B108" s="87" t="s">
        <v>4</v>
      </c>
      <c r="C108" s="87"/>
      <c r="D108" s="87"/>
      <c r="E108" s="37">
        <f>E109+E111</f>
        <v>0</v>
      </c>
      <c r="F108" s="37">
        <f>F109+F111</f>
        <v>30</v>
      </c>
      <c r="G108" s="42"/>
      <c r="H108" s="25"/>
      <c r="I108" s="26"/>
      <c r="J108" s="26"/>
      <c r="K108" s="29">
        <v>0</v>
      </c>
      <c r="M108" s="29">
        <v>53183</v>
      </c>
    </row>
    <row r="109" spans="1:13" s="27" customFormat="1" ht="37.5" customHeight="1" thickBot="1">
      <c r="A109" s="24"/>
      <c r="B109" s="87" t="s">
        <v>3</v>
      </c>
      <c r="C109" s="87"/>
      <c r="D109" s="87"/>
      <c r="E109" s="37">
        <v>0</v>
      </c>
      <c r="F109" s="37">
        <v>31.2</v>
      </c>
      <c r="G109" s="42"/>
      <c r="H109" s="25"/>
      <c r="I109" s="26"/>
      <c r="J109" s="26"/>
      <c r="K109" s="22">
        <v>0</v>
      </c>
      <c r="M109" s="22">
        <v>-489297.57</v>
      </c>
    </row>
    <row r="110" spans="1:13" s="27" customFormat="1" ht="40.5" customHeight="1" thickBot="1">
      <c r="A110" s="24"/>
      <c r="B110" s="17">
        <v>21805010</v>
      </c>
      <c r="C110" s="18" t="s">
        <v>2</v>
      </c>
      <c r="D110" s="32" t="s">
        <v>99</v>
      </c>
      <c r="E110" s="36">
        <f t="shared" ref="E110" si="4">K108/1000</f>
        <v>0</v>
      </c>
      <c r="F110" s="36">
        <v>31.225000000000001</v>
      </c>
      <c r="G110" s="42"/>
      <c r="H110" s="25"/>
      <c r="I110" s="26"/>
      <c r="J110" s="26"/>
      <c r="K110" s="31">
        <v>0</v>
      </c>
      <c r="M110" s="31">
        <v>-489297.57</v>
      </c>
    </row>
    <row r="111" spans="1:13" s="27" customFormat="1" ht="38.25" customHeight="1" thickBot="1">
      <c r="A111" s="24"/>
      <c r="B111" s="87" t="s">
        <v>1</v>
      </c>
      <c r="C111" s="87"/>
      <c r="D111" s="87"/>
      <c r="E111" s="37">
        <f>SUM(E110)</f>
        <v>0</v>
      </c>
      <c r="F111" s="37">
        <v>-1.2</v>
      </c>
      <c r="G111" s="42"/>
      <c r="H111" s="25"/>
      <c r="I111" s="26"/>
      <c r="J111" s="26"/>
      <c r="K111" s="30">
        <v>1913872374.4200001</v>
      </c>
      <c r="M111" s="30">
        <v>1877227407.4000001</v>
      </c>
    </row>
    <row r="112" spans="1:13" s="27" customFormat="1" ht="42.75" customHeight="1" thickBot="1">
      <c r="A112" s="24"/>
      <c r="B112" s="23">
        <v>21905000</v>
      </c>
      <c r="C112" s="73" t="s">
        <v>156</v>
      </c>
      <c r="D112" s="38" t="s">
        <v>0</v>
      </c>
      <c r="E112" s="36">
        <v>0</v>
      </c>
      <c r="F112" s="36">
        <v>-1.2</v>
      </c>
      <c r="G112" s="42"/>
      <c r="H112" s="25"/>
      <c r="I112" s="26"/>
    </row>
    <row r="113" spans="1:9" s="27" customFormat="1" ht="15" customHeight="1" thickBot="1">
      <c r="A113" s="24"/>
      <c r="B113" s="86"/>
      <c r="C113" s="93" t="s">
        <v>166</v>
      </c>
      <c r="D113" s="94"/>
      <c r="E113" s="84">
        <f>E16+E89</f>
        <v>2793411.5591600002</v>
      </c>
      <c r="F113" s="84">
        <f>F16+F89</f>
        <v>2679024.1370000001</v>
      </c>
      <c r="G113" s="42">
        <f t="shared" si="3"/>
        <v>95.905099562400423</v>
      </c>
      <c r="H113" s="25"/>
      <c r="I113" s="26"/>
    </row>
    <row r="114" spans="1:9" s="8" customFormat="1">
      <c r="B114" s="16"/>
      <c r="C114" s="16"/>
      <c r="D114" s="16"/>
      <c r="E114" s="16"/>
      <c r="F114" s="16"/>
      <c r="G114" s="16"/>
      <c r="H114" s="16"/>
      <c r="I114" s="16"/>
    </row>
  </sheetData>
  <mergeCells count="40">
    <mergeCell ref="C113:D113"/>
    <mergeCell ref="E4:F5"/>
    <mergeCell ref="B11:B15"/>
    <mergeCell ref="C11:C15"/>
    <mergeCell ref="D11:D15"/>
    <mergeCell ref="B24:D24"/>
    <mergeCell ref="B29:D29"/>
    <mergeCell ref="B30:D30"/>
    <mergeCell ref="B36:D36"/>
    <mergeCell ref="B39:D39"/>
    <mergeCell ref="B42:D42"/>
    <mergeCell ref="E11:G14"/>
    <mergeCell ref="B16:D16"/>
    <mergeCell ref="B17:D17"/>
    <mergeCell ref="B18:D18"/>
    <mergeCell ref="B23:D23"/>
    <mergeCell ref="B52:D52"/>
    <mergeCell ref="B53:D53"/>
    <mergeCell ref="B55:D55"/>
    <mergeCell ref="B56:D56"/>
    <mergeCell ref="B44:D44"/>
    <mergeCell ref="B45:D45"/>
    <mergeCell ref="B47:D47"/>
    <mergeCell ref="B48:D48"/>
    <mergeCell ref="B74:D74"/>
    <mergeCell ref="B9:D9"/>
    <mergeCell ref="B109:D109"/>
    <mergeCell ref="B111:D111"/>
    <mergeCell ref="B91:D91"/>
    <mergeCell ref="B94:D94"/>
    <mergeCell ref="B99:D99"/>
    <mergeCell ref="B108:D108"/>
    <mergeCell ref="B89:D89"/>
    <mergeCell ref="B90:D90"/>
    <mergeCell ref="B58:D58"/>
    <mergeCell ref="B59:D59"/>
    <mergeCell ref="B67:D67"/>
    <mergeCell ref="B68:D68"/>
    <mergeCell ref="B71:D71"/>
    <mergeCell ref="B50:D50"/>
  </mergeCells>
  <hyperlinks>
    <hyperlink ref="D20" r:id="rId1" display="consultantplus://offline/ref=9141EDB34EF430FE88D10F8EE664C2B614B2512031DFA8EAA217E7BC424BB817D95BE64D8F8CZ6q1H"/>
    <hyperlink ref="D21" r:id="rId2" display="consultantplus://offline/ref=9141EDB34EF430FE88D10F8EE664C2B614B2512031DFA8EAA217E7BC424BB817D95BE64F8F8C6C15ZEq0H"/>
    <hyperlink ref="D22" r:id="rId3" display="consultantplus://offline/ref=9141EDB34EF430FE88D10F8EE664C2B614B2512031DFA8EAA217E7BC424BB817D95BE64B8A85Z6qAH"/>
    <hyperlink ref="D87" r:id="rId4" display="consultantplus://offline/ref=321B627FD9655706AAC6FCD3A43D4D086D53C99E7E0E6C404D4C07C993E784689867B1900F76aEqCH"/>
  </hyperlinks>
  <pageMargins left="0.39370078740157483" right="0.19685039370078741" top="0.39370078740157483" bottom="0.19685039370078741" header="0.19685039370078741" footer="0.19685039370078741"/>
  <pageSetup scale="95" orientation="portrait" r:id="rId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Исполнение доходов_1</vt:lpstr>
      <vt:lpstr>'Исполнение доходов_1'!Заголовки_для_печати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zarema</dc:creator>
  <cp:lastModifiedBy>Бувайсари</cp:lastModifiedBy>
  <cp:lastPrinted>2019-05-06T08:51:15Z</cp:lastPrinted>
  <dcterms:created xsi:type="dcterms:W3CDTF">2016-03-03T11:10:48Z</dcterms:created>
  <dcterms:modified xsi:type="dcterms:W3CDTF">2019-05-06T08:53:00Z</dcterms:modified>
</cp:coreProperties>
</file>