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920"/>
  </bookViews>
  <sheets>
    <sheet name="Исполнение доходов" sheetId="2" r:id="rId1"/>
  </sheets>
  <definedNames>
    <definedName name="_xlnm.Print_Titles" localSheetId="0">'Исполнение доходов'!$13:$17</definedName>
  </definedNames>
  <calcPr calcId="125725"/>
</workbook>
</file>

<file path=xl/calcChain.xml><?xml version="1.0" encoding="utf-8"?>
<calcChain xmlns="http://schemas.openxmlformats.org/spreadsheetml/2006/main">
  <c r="G194" i="2"/>
  <c r="G193"/>
  <c r="G192"/>
  <c r="G191"/>
  <c r="G190"/>
  <c r="G189"/>
  <c r="G188"/>
  <c r="G187"/>
  <c r="G185"/>
  <c r="G184"/>
  <c r="G183"/>
  <c r="G182"/>
  <c r="G180"/>
  <c r="G179"/>
  <c r="G165"/>
  <c r="G161"/>
  <c r="G159"/>
  <c r="G156"/>
  <c r="G151"/>
  <c r="G147"/>
  <c r="G141"/>
  <c r="G139"/>
  <c r="G137"/>
  <c r="G136"/>
  <c r="G135"/>
  <c r="G133"/>
  <c r="G132"/>
  <c r="G128"/>
  <c r="G127"/>
  <c r="G126"/>
  <c r="G124"/>
  <c r="G122"/>
  <c r="G118"/>
  <c r="G112"/>
  <c r="G110"/>
  <c r="G107"/>
  <c r="G103"/>
  <c r="G99"/>
  <c r="G89"/>
  <c r="G79"/>
  <c r="G69"/>
  <c r="G63"/>
  <c r="G54"/>
  <c r="G50"/>
  <c r="G45"/>
  <c r="G42"/>
  <c r="G41"/>
  <c r="G40"/>
  <c r="G39"/>
  <c r="G35"/>
  <c r="G26"/>
  <c r="G21"/>
  <c r="F178"/>
  <c r="G178" s="1"/>
  <c r="E178"/>
  <c r="F181"/>
  <c r="G181" s="1"/>
  <c r="E181"/>
  <c r="F186"/>
  <c r="F177" s="1"/>
  <c r="E186"/>
  <c r="F196"/>
  <c r="E197"/>
  <c r="F198"/>
  <c r="E177" l="1"/>
  <c r="G177"/>
  <c r="G186"/>
  <c r="F195"/>
  <c r="F176" s="1"/>
  <c r="E150"/>
  <c r="F134" l="1"/>
  <c r="E134"/>
  <c r="F105"/>
  <c r="E105"/>
  <c r="F109"/>
  <c r="E109"/>
  <c r="E108" s="1"/>
  <c r="F131"/>
  <c r="E131"/>
  <c r="F102"/>
  <c r="E102"/>
  <c r="F98"/>
  <c r="F38"/>
  <c r="F37" l="1"/>
  <c r="F97"/>
  <c r="G105"/>
  <c r="G102"/>
  <c r="F108"/>
  <c r="G108" s="1"/>
  <c r="G109"/>
  <c r="G134"/>
  <c r="F130"/>
  <c r="G131"/>
  <c r="F94"/>
  <c r="F93" s="1"/>
  <c r="F68"/>
  <c r="E38"/>
  <c r="E37" s="1"/>
  <c r="G38" l="1"/>
  <c r="G37"/>
  <c r="F31"/>
  <c r="F53"/>
  <c r="F61"/>
  <c r="F67"/>
  <c r="F87"/>
  <c r="F78" s="1"/>
  <c r="F88"/>
  <c r="G88" s="1"/>
  <c r="F106"/>
  <c r="F117"/>
  <c r="G117" s="1"/>
  <c r="F121"/>
  <c r="F143"/>
  <c r="G143" s="1"/>
  <c r="F154"/>
  <c r="G154" s="1"/>
  <c r="F160"/>
  <c r="F164"/>
  <c r="F169"/>
  <c r="F173"/>
  <c r="F174"/>
  <c r="F175"/>
  <c r="E23"/>
  <c r="E25"/>
  <c r="E28"/>
  <c r="E33"/>
  <c r="E46"/>
  <c r="E48"/>
  <c r="E51"/>
  <c r="E53"/>
  <c r="E55"/>
  <c r="E56"/>
  <c r="E57"/>
  <c r="E61"/>
  <c r="E66"/>
  <c r="E67"/>
  <c r="E70"/>
  <c r="E71"/>
  <c r="E77"/>
  <c r="E81"/>
  <c r="E82"/>
  <c r="E84"/>
  <c r="E85"/>
  <c r="E87"/>
  <c r="E92"/>
  <c r="E88" s="1"/>
  <c r="E93"/>
  <c r="E94"/>
  <c r="E95"/>
  <c r="E100"/>
  <c r="E101"/>
  <c r="E106"/>
  <c r="E111"/>
  <c r="G111" s="1"/>
  <c r="E113"/>
  <c r="G113" s="1"/>
  <c r="E116"/>
  <c r="E115" s="1"/>
  <c r="E114" s="1"/>
  <c r="E129"/>
  <c r="G129" s="1"/>
  <c r="E130"/>
  <c r="G130" s="1"/>
  <c r="E140"/>
  <c r="E142"/>
  <c r="E144"/>
  <c r="E152"/>
  <c r="E153"/>
  <c r="E155"/>
  <c r="E158"/>
  <c r="E166"/>
  <c r="E167"/>
  <c r="E168"/>
  <c r="E170"/>
  <c r="E171"/>
  <c r="E172"/>
  <c r="E173"/>
  <c r="E174"/>
  <c r="E175"/>
  <c r="E195"/>
  <c r="E176" s="1"/>
  <c r="G176" s="1"/>
  <c r="E196"/>
  <c r="E198"/>
  <c r="E199"/>
  <c r="F20" l="1"/>
  <c r="G20" s="1"/>
  <c r="G31"/>
  <c r="F19"/>
  <c r="G19" s="1"/>
  <c r="E138"/>
  <c r="F138"/>
  <c r="G138" s="1"/>
  <c r="E98"/>
  <c r="E78"/>
  <c r="G78" s="1"/>
  <c r="E44"/>
  <c r="F44"/>
  <c r="F43" s="1"/>
  <c r="F115"/>
  <c r="E68"/>
  <c r="G68" s="1"/>
  <c r="E20"/>
  <c r="E19" s="1"/>
  <c r="F114" l="1"/>
  <c r="G114" s="1"/>
  <c r="G115"/>
  <c r="E97"/>
  <c r="G97" s="1"/>
  <c r="G98"/>
  <c r="G44"/>
  <c r="F18"/>
  <c r="E43"/>
  <c r="G43" s="1"/>
  <c r="F200" l="1"/>
  <c r="E18"/>
  <c r="E200" s="1"/>
  <c r="G200" l="1"/>
  <c r="G18"/>
</calcChain>
</file>

<file path=xl/sharedStrings.xml><?xml version="1.0" encoding="utf-8"?>
<sst xmlns="http://schemas.openxmlformats.org/spreadsheetml/2006/main" count="349" uniqueCount="301">
  <si>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</si>
  <si>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09421905000050000151</t>
  </si>
  <si>
    <t>21900000 ВОЗВРАТ ОСТАТКОВ СУБСИДИЙ, СУБВЕНЦИЙ И ИНЫХ МЕЖБЮДЖЕТНЫХ ТРАНСФЕРТОВ, ИМЕЮЩИХ ЦЕЛЕВОЕ НАЗНАЧЕНИЕ, ПРОШЛЫХ ЛЕТ</t>
  </si>
  <si>
    <t>09421805010050000151</t>
  </si>
  <si>
    <t>21805000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</si>
  <si>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</si>
  <si>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</si>
  <si>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</si>
  <si>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</si>
  <si>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</si>
  <si>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20203000 Субвенции бюджетам субъектов Российской Федерации и муниципальных образований</t>
  </si>
  <si>
    <t>20202000 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</si>
  <si>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</si>
  <si>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выравнивание бюджетной обеспеченности</t>
  </si>
  <si>
    <t>20201000 Дотации бюджетам субъектов Российской Федерации и муниципальных образований</t>
  </si>
  <si>
    <t>20200000 Безвозмездные поступления от других бюджетов бюджетной системы Российской Федерации</t>
  </si>
  <si>
    <t>20000000 БЕЗВОЗМЕЗДНЫЕ ПОСТУПЛЕНИЯ</t>
  </si>
  <si>
    <t>Невыясненные поступления, зачисляемые в бюджеты муниципальных районов</t>
  </si>
  <si>
    <t>09411701050050000180</t>
  </si>
  <si>
    <t>11701000 Невыясненные поступления</t>
  </si>
  <si>
    <t>11700000 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</si>
  <si>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</si>
  <si>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54711690050050000140</t>
  </si>
  <si>
    <t>19211690050056000140</t>
  </si>
  <si>
    <t>18811690050056000140</t>
  </si>
  <si>
    <t>18211690050050000140</t>
  </si>
  <si>
    <t>14111690050056000140</t>
  </si>
  <si>
    <t>08111690050056000140</t>
  </si>
  <si>
    <t>03611690050050000140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</si>
  <si>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</si>
  <si>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</si>
  <si>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08111643000016000140</t>
  </si>
  <si>
    <t>00011643000010000140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</si>
  <si>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</si>
  <si>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</si>
  <si>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16111633050056000140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</si>
  <si>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</t>
  </si>
  <si>
    <t>14111628000016000140</t>
  </si>
  <si>
    <t>00011628000010000140</t>
  </si>
  <si>
    <t>08111625060016000140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</si>
  <si>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</si>
  <si>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</si>
  <si>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</t>
  </si>
  <si>
    <t>04811625050016000140</t>
  </si>
  <si>
    <t>Денежные взыскания (штрафы) за нарушение законодательства в области охраны окружающей среды</t>
  </si>
  <si>
    <t>04411625050010000140</t>
  </si>
  <si>
    <t>00011625050010000140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</si>
  <si>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</si>
  <si>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04411625030010000140</t>
  </si>
  <si>
    <t>00011625030010000140</t>
  </si>
  <si>
    <t>18211606000016000140</t>
  </si>
  <si>
    <t>18211606000010000140</t>
  </si>
  <si>
    <t>18211603030016000140</t>
  </si>
  <si>
    <t>18211603030010000140</t>
  </si>
  <si>
    <t>18211603010016000140</t>
  </si>
  <si>
    <t>18211603010010000140</t>
  </si>
  <si>
    <t>11600000 ШТРАФЫ, САНКЦИИ, ВОЗМЕЩЕНИЕ УЩЕРБА</t>
  </si>
  <si>
    <t>54711406025050000430</t>
  </si>
  <si>
    <t>18211406025050000430</t>
  </si>
  <si>
    <t>54711402053050000410</t>
  </si>
  <si>
    <t>11400000 ДОХОДЫ ОТ ПРОДАЖИ МАТЕРИАЛЬНЫХ И НЕМАТЕРИАЛЬНЫХ АКТИВОВ</t>
  </si>
  <si>
    <t>Прочие доходы от компенсации затрат бюджетов муниципальных районов</t>
  </si>
  <si>
    <t>09411302995050000130</t>
  </si>
  <si>
    <t>00011302995050000130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</si>
  <si>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</si>
  <si>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</si>
  <si>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</si>
  <si>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</si>
  <si>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</t>
  </si>
  <si>
    <t>04811201020016000120</t>
  </si>
  <si>
    <t>Плата за выбросы загрязняющих веществ в атмосферный воздух стационарными объектами</t>
  </si>
  <si>
    <t>04811201010016000120</t>
  </si>
  <si>
    <t>11201000 Плата за негативное воздействие на окружающую среду</t>
  </si>
  <si>
    <t>11200000 ПЛАТЕЖИ ПРИ ПОЛЬЗОВАНИИ ПРИРОДНЫМИ РЕСУРСАМИ</t>
  </si>
  <si>
    <t>54711105025050000120</t>
  </si>
  <si>
    <t>18211105025050000120</t>
  </si>
  <si>
    <t>54711105013050000120</t>
  </si>
  <si>
    <t>18211105013050000120</t>
  </si>
  <si>
    <t>11100000 ДОХОДЫ ОТ ИСПОЛЬЗОВАНИЯ ИМУЩЕСТВА, НАХОДЯЩЕГОСЯ В ГОСУДАРСТВЕННОЙ И МУНИЦИПАЛЬНОЙ СОБСТВЕННОСТИ</t>
  </si>
  <si>
    <t>18210907053051000110</t>
  </si>
  <si>
    <t>10907000 Прочие налоги и сборы (по отмененным местным налогам и сборам)</t>
  </si>
  <si>
    <t>10900000 ЗАДОЛЖЕННОСТЬ И ПЕРЕРАСЧЕТЫ ПО ОТМЕНЕННЫМ НАЛОГАМ, СБОРАМ И ИНЫМ ОБЯЗАТЕЛЬНЫМ ПЛАТЕЖАМ</t>
  </si>
  <si>
    <t>Государственная пошлина за выдачу разрешения на установку рекламной конструкции</t>
  </si>
  <si>
    <t>54710807150014000110</t>
  </si>
  <si>
    <t>10807000 Государственная пошлина за государственную регистрацию, а также за совершение прочих юридически значимых действий</t>
  </si>
  <si>
    <t>18210803010014000110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</si>
  <si>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</si>
  <si>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</si>
  <si>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</si>
  <si>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10803000 Государственная пошлина по делам, рассматриваемым в судах общей юрисдикции, мировыми судьями</t>
  </si>
  <si>
    <t>10800000 ГОСУДАРСТВЕННАЯ ПОШЛИНА</t>
  </si>
  <si>
    <t>10606000 Земельный налог</t>
  </si>
  <si>
    <t>10600000 НАЛОГИ НА ИМУЩЕСТВО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</si>
  <si>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</si>
  <si>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18210504020024000110</t>
  </si>
  <si>
    <t>18210504020021000110</t>
  </si>
  <si>
    <t>10504000 Налог, взимаемый в связи с применением патентной системы налогообложения</t>
  </si>
  <si>
    <t>Единый сельскохозяйственный налог (за налоговые периоды, истекшие до 1 января 2011 года) (прочие поступления)</t>
  </si>
  <si>
    <t>18210503020014000110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</si>
  <si>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</si>
  <si>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18210503020012100110</t>
  </si>
  <si>
    <t>18210503020011000110</t>
  </si>
  <si>
    <t>Единый сельскохозяйственный налог (прочие поступления)</t>
  </si>
  <si>
    <t>18210503010014000110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</si>
  <si>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</si>
  <si>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</si>
  <si>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>Единый сельскохозяйственный налог (пени по соответствующему платежу)</t>
  </si>
  <si>
    <t>18210503010012100110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</si>
  <si>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</si>
  <si>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</si>
  <si>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</t>
  </si>
  <si>
    <t>18210503010010000110</t>
  </si>
  <si>
    <t>10503000 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</si>
  <si>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</si>
  <si>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18210502020024000110</t>
  </si>
  <si>
    <t>18210502020023000110</t>
  </si>
  <si>
    <t>18210502020022100110</t>
  </si>
  <si>
    <t>18210502020021000110</t>
  </si>
  <si>
    <t>Единый налог на вмененный доход для отдельных видов деятельности (прочие поступления)</t>
  </si>
  <si>
    <t>18210502010024000110</t>
  </si>
  <si>
    <t>18210502010023000110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</si>
  <si>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</si>
  <si>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</si>
  <si>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18210502010021000110</t>
  </si>
  <si>
    <t>Единый налог на вмененный доход для отдельных видов деятельности</t>
  </si>
  <si>
    <t>18210502010020000110</t>
  </si>
  <si>
    <t>10502000 Единый налог на вмененный доход  для отдельных видов деятельности</t>
  </si>
  <si>
    <t>Минимальный налог, зачисляемый в бюджеты субъектов Российской Федерации (прочие поступления)</t>
  </si>
  <si>
    <t>18210501050014000110</t>
  </si>
  <si>
    <t>18210501050013000110</t>
  </si>
  <si>
    <t>Минимальный налог, зачисляемый в бюджеты субъектов Российской Федерации (пени по соответствующему платежу)</t>
  </si>
  <si>
    <t>18210501050012100110</t>
  </si>
  <si>
    <t>18210501050011000110</t>
  </si>
  <si>
    <t>18210501022012100110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</si>
  <si>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</si>
  <si>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</si>
  <si>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18210501021014000110</t>
  </si>
  <si>
    <t>18210501021013000110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</si>
  <si>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</si>
  <si>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</si>
  <si>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18210501021012000110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</si>
  <si>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</si>
  <si>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</si>
  <si>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</si>
  <si>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18210501012014000110</t>
  </si>
  <si>
    <t>18210501012012100110</t>
  </si>
  <si>
    <t>18210501012011000110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</si>
  <si>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</si>
  <si>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</si>
  <si>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18210501011013000110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</si>
  <si>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</si>
  <si>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</si>
  <si>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18210501011011000110</t>
  </si>
  <si>
    <t>Налог, взимаемый с налогоплательщиков, выбравших в качестве объекта налогообложения доходы</t>
  </si>
  <si>
    <t>18210501011010000110</t>
  </si>
  <si>
    <t>10501000 Налог, взимаемый в связи с применением упрощенной системы налогообложения</t>
  </si>
  <si>
    <t>10500000 НАЛОГИ НА СОВОКУПНЫЙ ДОХОД</t>
  </si>
  <si>
    <t>10010302260010000110</t>
  </si>
  <si>
    <t>10010302250010000110</t>
  </si>
  <si>
    <t>10010302240010000110</t>
  </si>
  <si>
    <t>10010302230010000110</t>
  </si>
  <si>
    <t>10302000 Акцизы по подакцизным товарам (продукции), производимым на территории Российской Федерации</t>
  </si>
  <si>
    <t>10300000 НАЛОГИ НА ТОВАРЫ (РАБОТЫ, УСЛУГИ), РЕАЛИЗУЕМЫЕ НА ТЕРРИТОРИИ РОССИЙСКОЙ ФЕДЕРАЦИИ</t>
  </si>
  <si>
    <t>18210102040011000110</t>
  </si>
  <si>
    <t>18210102040010000110</t>
  </si>
  <si>
    <t>18210102030012100110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</si>
  <si>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</si>
  <si>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</si>
  <si>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</si>
  <si>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18210102020014000110</t>
  </si>
  <si>
    <t>18210102020013000110</t>
  </si>
  <si>
    <t>18210102020012100110</t>
  </si>
  <si>
    <t>18210102020011000110</t>
  </si>
  <si>
    <t>18210102020010000110</t>
  </si>
  <si>
    <t>18210102010014000110</t>
  </si>
  <si>
    <t>18210102010013000110</t>
  </si>
  <si>
    <t>18210102010012100110</t>
  </si>
  <si>
    <t>18210102010011000110</t>
  </si>
  <si>
    <t>18210102010010000110</t>
  </si>
  <si>
    <t>10102000 Налог на доходы физических лиц</t>
  </si>
  <si>
    <t>10100000 НАЛОГИ НА ПРИБЫЛЬ, ДОХОДЫ</t>
  </si>
  <si>
    <t>10000000 НАЛОГОВЫЕ И НЕНАЛОГОВЫЕ ДОХОДЫ</t>
  </si>
  <si>
    <t>% год</t>
  </si>
  <si>
    <t>План на год</t>
  </si>
  <si>
    <t>Год</t>
  </si>
  <si>
    <t>Наименование кода дохода</t>
  </si>
  <si>
    <t>Код дохода</t>
  </si>
  <si>
    <t>КД</t>
  </si>
  <si>
    <t>Исполнение плана доходов с 01.01.2015 по 32.12.2015.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</si>
  <si>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уни.)</t>
  </si>
  <si>
    <t>Приложение 2</t>
  </si>
  <si>
    <t xml:space="preserve">                                   Грозненского муниципального района</t>
  </si>
  <si>
    <t>Доходы бюджета по кодам видов доходов, подвидов доходов,</t>
  </si>
  <si>
    <t>классификации операций сектора государственного управления</t>
  </si>
  <si>
    <t>тыс.руб.</t>
  </si>
  <si>
    <t>11402000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</si>
  <si>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11406000 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</si>
  <si>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</si>
  <si>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соответствию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</si>
  <si>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</si>
  <si>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платежа, перерасчетов)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</si>
  <si>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</si>
  <si>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</si>
  <si>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</t>
    </r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</si>
  <si>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 (недоимка)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</si>
  <si>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</si>
  <si>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</si>
  <si>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</si>
  <si>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</si>
  <si>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</si>
  <si>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</si>
  <si>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</si>
  <si>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</si>
  <si>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взысканий)</t>
  </si>
  <si>
    <t>Минимальный налог, зачисляемый в бюджеты субъектов Российской Федерации</t>
  </si>
  <si>
    <t xml:space="preserve">Единый налог на вмененный доход для отдельных видов деятельности (сумма платежа (перерасчеты, недоимка и задолженность по соответствующему платежу) </t>
  </si>
  <si>
    <t>Единый налог на вмененный доход для отдельных видов деятельности (за налоговые периоды, истекшие до 1 января 2011 года), (сумма платежа,перерасчеты, недоимка)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</si>
  <si>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</si>
  <si>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</si>
  <si>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</si>
  <si>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</si>
  <si>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</si>
  <si>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</si>
  <si>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</t>
  </si>
  <si>
    <t>Плата за иные виды негативного воздействия на окружающую среду (федеральные государственные органы, Банк России, органы управления государственными внебюджетными фондами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</si>
  <si>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</si>
  <si>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</si>
  <si>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</si>
  <si>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</si>
  <si>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</si>
  <si>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</si>
  <si>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</si>
  <si>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государственной власти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</si>
  <si>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</si>
  <si>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</si>
  <si>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</si>
  <si>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Минимальный налог, зачисляемый в бюджеты субъектов Российской Федерации (суммы денежных взысканий (штрафов) по соответствующему платежу</t>
  </si>
  <si>
    <t>18210102030013100110</t>
  </si>
  <si>
    <t>18210501012010000110</t>
  </si>
  <si>
    <t>18210501022013000110</t>
  </si>
  <si>
    <t>18210501050010000110</t>
  </si>
  <si>
    <t>18210503020013100110</t>
  </si>
  <si>
    <t>18210504020022000110</t>
  </si>
  <si>
    <t>10606033</t>
  </si>
  <si>
    <t>18210606033051000110</t>
  </si>
  <si>
    <t>Земельный налог с организаций, обладающих земельным участком, расположенным в границах межселенных территорий муниципальных районов</t>
  </si>
  <si>
    <t>04811201010010000120</t>
  </si>
  <si>
    <t>04811201030010000120</t>
  </si>
  <si>
    <t>04811201040010000120</t>
  </si>
  <si>
    <t>04811201050010000120</t>
  </si>
  <si>
    <t>04811201042010000120</t>
  </si>
  <si>
    <t>04811201041016000120</t>
  </si>
  <si>
    <t>04811201042016000120</t>
  </si>
  <si>
    <t>11201070</t>
  </si>
  <si>
    <t>04811201070010000120</t>
  </si>
  <si>
    <t>Плата за выбросы загрязняющих веществ, образующихся при сжигании  на факельных установках и рассеивании попутного нефтяного газа</t>
  </si>
  <si>
    <t>54710807150010000110</t>
  </si>
  <si>
    <t>11402052</t>
  </si>
  <si>
    <t>54711402052050000410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</si>
  <si>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</si>
  <si>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</si>
  <si>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54711406013050000430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</si>
  <si>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</si>
  <si>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</si>
  <si>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</si>
  <si>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1 16 25010 01 0000 140</t>
  </si>
  <si>
    <t>Денежные взыскания (штрафы) за нарушение законодательства Российской Федерации о недрах</t>
  </si>
  <si>
    <t>18811628000010000140</t>
  </si>
  <si>
    <t>18811643000016000140</t>
  </si>
  <si>
    <t>06511690050056000140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</si>
  <si>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</si>
  <si>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</si>
  <si>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</si>
  <si>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</si>
  <si>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00020215001050000151</t>
  </si>
  <si>
    <t>00020215002050000151</t>
  </si>
  <si>
    <t>00020225467050000151</t>
  </si>
  <si>
    <t>00020225497050000151</t>
  </si>
  <si>
    <t>00020225519050000151</t>
  </si>
  <si>
    <t>00020225555050000151</t>
  </si>
  <si>
    <t>00020235118050000151</t>
  </si>
  <si>
    <t>00020235260050000151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</si>
  <si>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</si>
  <si>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00020239999050000151</t>
  </si>
  <si>
    <t>Прочие субвенции бюджетам муниципальных районов</t>
  </si>
  <si>
    <t>00020249999050000151</t>
  </si>
  <si>
    <t>00020230021050000151</t>
  </si>
  <si>
    <t>00020230024050000151</t>
  </si>
  <si>
    <t>20230027</t>
  </si>
  <si>
    <t>00020230027050000151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</si>
  <si>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</si>
  <si>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20230029</t>
  </si>
  <si>
    <t>00020230029050000151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</si>
  <si>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</si>
  <si>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Реализация мероприятий по обеспечению развития и укрепления материально-технической базы муниципальных домов культуры</t>
  </si>
  <si>
    <t>Субсидии бюджетам муниципальных районов на реализацию мероприятий по обеспечению жильем молодых семей.</t>
  </si>
  <si>
    <t>Субсидия бюджетам муниципальных районов на поддержку отрасли культуры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</si>
  <si>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</t>
  </si>
  <si>
    <t>исполнено</t>
  </si>
  <si>
    <t xml:space="preserve">от 31 мая 2019 года № 9                     </t>
  </si>
  <si>
    <t xml:space="preserve">                    к решению Совета депутатов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</si>
</sst>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;[Red]\-#,##0.0;0.0"/>
    <numFmt numFmtId="166" formatCode="#,##0.000;[Red]\-#,##0.000;0.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1"/>
    <xf numFmtId="0" fontId="1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4" fontId="3" fillId="0" borderId="9" xfId="1" applyNumberFormat="1" applyFont="1" applyFill="1" applyBorder="1" applyAlignment="1" applyProtection="1">
      <alignment horizontal="right" vertical="center"/>
      <protection hidden="1"/>
    </xf>
    <xf numFmtId="164" fontId="4" fillId="0" borderId="9" xfId="1" applyNumberFormat="1" applyFont="1" applyFill="1" applyBorder="1" applyAlignment="1" applyProtection="1">
      <alignment horizontal="right" vertical="center"/>
      <protection hidden="1"/>
    </xf>
    <xf numFmtId="164" fontId="4" fillId="0" borderId="11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Protection="1"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2"/>
    <xf numFmtId="0" fontId="1" fillId="0" borderId="0" xfId="1" applyAlignment="1">
      <alignment vertical="center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2" applyFont="1" applyAlignment="1">
      <alignment horizontal="center"/>
    </xf>
    <xf numFmtId="0" fontId="9" fillId="0" borderId="0" xfId="2" applyFont="1"/>
    <xf numFmtId="0" fontId="1" fillId="0" borderId="6" xfId="1" applyNumberFormat="1" applyFont="1" applyFill="1" applyBorder="1" applyAlignment="1" applyProtection="1">
      <alignment vertical="center"/>
      <protection hidden="1"/>
    </xf>
    <xf numFmtId="0" fontId="1" fillId="0" borderId="1" xfId="1" applyNumberFormat="1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>
      <alignment wrapText="1"/>
    </xf>
    <xf numFmtId="0" fontId="1" fillId="0" borderId="0" xfId="1" applyFill="1"/>
    <xf numFmtId="0" fontId="10" fillId="0" borderId="2" xfId="3" applyFont="1" applyFill="1" applyBorder="1" applyAlignment="1" applyProtection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1" fillId="0" borderId="0" xfId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2" xfId="3" applyFont="1" applyFill="1" applyBorder="1" applyAlignment="1" applyProtection="1">
      <alignment wrapText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/>
      <protection hidden="1"/>
    </xf>
    <xf numFmtId="49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9" xfId="1" applyNumberFormat="1" applyFont="1" applyFill="1" applyBorder="1" applyAlignment="1" applyProtection="1">
      <alignment horizontal="right" vertical="center"/>
      <protection hidden="1"/>
    </xf>
    <xf numFmtId="49" fontId="9" fillId="0" borderId="10" xfId="1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 applyProtection="1">
      <alignment wrapText="1"/>
    </xf>
    <xf numFmtId="166" fontId="9" fillId="0" borderId="11" xfId="1" applyNumberFormat="1" applyFont="1" applyFill="1" applyBorder="1" applyAlignment="1" applyProtection="1">
      <alignment horizontal="right"/>
      <protection hidden="1"/>
    </xf>
    <xf numFmtId="165" fontId="9" fillId="0" borderId="11" xfId="1" applyNumberFormat="1" applyFont="1" applyFill="1" applyBorder="1" applyAlignment="1" applyProtection="1">
      <alignment horizontal="right"/>
      <protection hidden="1"/>
    </xf>
    <xf numFmtId="165" fontId="9" fillId="0" borderId="8" xfId="1" applyNumberFormat="1" applyFont="1" applyFill="1" applyBorder="1" applyAlignment="1" applyProtection="1">
      <alignment horizontal="right"/>
      <protection hidden="1"/>
    </xf>
    <xf numFmtId="165" fontId="13" fillId="0" borderId="8" xfId="1" applyNumberFormat="1" applyFont="1" applyFill="1" applyBorder="1" applyAlignment="1" applyProtection="1">
      <alignment horizontal="right"/>
      <protection hidden="1"/>
    </xf>
    <xf numFmtId="49" fontId="9" fillId="0" borderId="4" xfId="1" applyNumberFormat="1" applyFont="1" applyFill="1" applyBorder="1" applyAlignment="1" applyProtection="1">
      <alignment horizontal="center" vertical="center"/>
      <protection hidden="1"/>
    </xf>
    <xf numFmtId="165" fontId="13" fillId="0" borderId="11" xfId="1" applyNumberFormat="1" applyFont="1" applyFill="1" applyBorder="1" applyAlignment="1" applyProtection="1">
      <alignment horizontal="right"/>
      <protection hidden="1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1" fillId="0" borderId="0" xfId="1" applyFill="1" applyAlignment="1">
      <alignment vertical="top"/>
    </xf>
    <xf numFmtId="0" fontId="7" fillId="0" borderId="0" xfId="2" applyFill="1" applyAlignment="1">
      <alignment horizontal="left" wrapText="1"/>
    </xf>
    <xf numFmtId="0" fontId="7" fillId="0" borderId="0" xfId="2" applyFill="1"/>
    <xf numFmtId="0" fontId="1" fillId="0" borderId="0" xfId="1" applyFill="1" applyProtection="1">
      <protection hidden="1"/>
    </xf>
    <xf numFmtId="0" fontId="6" fillId="0" borderId="0" xfId="1" applyFont="1" applyFill="1" applyAlignment="1">
      <alignment horizontal="right"/>
    </xf>
    <xf numFmtId="49" fontId="9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0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>
      <alignment wrapText="1"/>
    </xf>
    <xf numFmtId="49" fontId="1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1" applyNumberFormat="1" applyFont="1" applyFill="1" applyBorder="1" applyAlignment="1" applyProtection="1">
      <alignment horizontal="left" vertical="top" wrapText="1"/>
      <protection hidden="1"/>
    </xf>
    <xf numFmtId="49" fontId="9" fillId="0" borderId="22" xfId="0" applyNumberFormat="1" applyFont="1" applyFill="1" applyBorder="1" applyAlignment="1">
      <alignment vertical="center"/>
    </xf>
    <xf numFmtId="49" fontId="14" fillId="0" borderId="2" xfId="1" applyNumberFormat="1" applyFont="1" applyFill="1" applyBorder="1" applyAlignment="1" applyProtection="1">
      <alignment horizontal="left" vertical="top" wrapText="1"/>
      <protection hidden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1" applyFont="1" applyFill="1" applyBorder="1" applyAlignment="1">
      <alignment horizontal="justify" vertical="center" wrapText="1"/>
    </xf>
    <xf numFmtId="166" fontId="13" fillId="0" borderId="11" xfId="1" applyNumberFormat="1" applyFont="1" applyFill="1" applyBorder="1" applyAlignment="1" applyProtection="1">
      <alignment horizontal="right"/>
      <protection hidden="1"/>
    </xf>
    <xf numFmtId="0" fontId="13" fillId="0" borderId="5" xfId="1" applyNumberFormat="1" applyFont="1" applyFill="1" applyBorder="1" applyAlignment="1" applyProtection="1">
      <protection hidden="1"/>
    </xf>
    <xf numFmtId="0" fontId="13" fillId="0" borderId="4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protection hidden="1"/>
    </xf>
    <xf numFmtId="0" fontId="13" fillId="0" borderId="10" xfId="1" applyNumberFormat="1" applyFont="1" applyFill="1" applyBorder="1" applyAlignment="1" applyProtection="1">
      <alignment horizontal="left" vertical="top" wrapText="1"/>
      <protection hidden="1"/>
    </xf>
    <xf numFmtId="0" fontId="4" fillId="0" borderId="12" xfId="1" applyNumberFormat="1" applyFont="1" applyFill="1" applyBorder="1" applyAlignment="1" applyProtection="1">
      <alignment horizontal="left" vertical="top" wrapText="1"/>
      <protection hidden="1"/>
    </xf>
    <xf numFmtId="0" fontId="3" fillId="0" borderId="10" xfId="1" applyNumberFormat="1" applyFont="1" applyFill="1" applyBorder="1" applyAlignment="1" applyProtection="1">
      <alignment horizontal="left" vertical="top" wrapText="1"/>
      <protection hidden="1"/>
    </xf>
    <xf numFmtId="0" fontId="13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left" wrapText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5" xfId="1" applyNumberFormat="1" applyFont="1" applyFill="1" applyBorder="1" applyAlignment="1" applyProtection="1">
      <alignment horizontal="center"/>
      <protection hidden="1"/>
    </xf>
    <xf numFmtId="0" fontId="13" fillId="0" borderId="17" xfId="1" applyNumberFormat="1" applyFont="1" applyFill="1" applyBorder="1" applyAlignment="1" applyProtection="1">
      <alignment horizontal="center" vertical="center"/>
      <protection hidden="1"/>
    </xf>
    <xf numFmtId="0" fontId="13" fillId="0" borderId="18" xfId="1" applyNumberFormat="1" applyFont="1" applyFill="1" applyBorder="1" applyAlignment="1" applyProtection="1">
      <alignment horizontal="center" vertical="center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1" applyNumberFormat="1" applyFont="1" applyFill="1" applyBorder="1" applyAlignment="1" applyProtection="1">
      <alignment horizontal="left" vertical="top" wrapText="1"/>
      <protection hidden="1"/>
    </xf>
    <xf numFmtId="0" fontId="13" fillId="0" borderId="20" xfId="1" applyNumberFormat="1" applyFont="1" applyFill="1" applyBorder="1" applyAlignment="1" applyProtection="1">
      <alignment horizontal="left" vertical="top" wrapText="1"/>
      <protection hidden="1"/>
    </xf>
    <xf numFmtId="0" fontId="13" fillId="0" borderId="21" xfId="1" applyNumberFormat="1" applyFont="1" applyFill="1" applyBorder="1" applyAlignment="1" applyProtection="1">
      <alignment horizontal="left" vertical="top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321B627FD9655706AAC6FCD3A43D4D086D53C99E7E0E6C404D4C07C993E784689867B1900F76aEqCH" TargetMode="External"/><Relationship Id="rId3" Type="http://schemas.openxmlformats.org/officeDocument/2006/relationships/hyperlink" Target="consultantplus://offline/ref=9141EDB34EF430FE88D10F8EE664C2B614B2512031DFA8EAA217E7BC424BB817D95BE64D8F8CZ6q1H" TargetMode="External"/><Relationship Id="rId7" Type="http://schemas.openxmlformats.org/officeDocument/2006/relationships/hyperlink" Target="consultantplus://offline/ref=9141EDB34EF430FE88D10F8EE664C2B614B2512031DFA8EAA217E7BC424BB817D95BE64B8A85Z6qAH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141EDB34EF430FE88D10F8EE664C2B614B2512031DFA8EAA217E7BC424BB817D95BE64D8F8CZ6q1H" TargetMode="External"/><Relationship Id="rId1" Type="http://schemas.openxmlformats.org/officeDocument/2006/relationships/hyperlink" Target="consultantplus://offline/ref=9141EDB34EF430FE88D10F8EE664C2B614B2512031DFA8EAA217E7BC424BB817D95BE64D8F8CZ6q1H" TargetMode="External"/><Relationship Id="rId6" Type="http://schemas.openxmlformats.org/officeDocument/2006/relationships/hyperlink" Target="consultantplus://offline/ref=9141EDB34EF430FE88D10F8EE664C2B614B2512031DFA8EAA217E7BC424BB817D95BE64B8A85Z6qAH" TargetMode="External"/><Relationship Id="rId11" Type="http://schemas.openxmlformats.org/officeDocument/2006/relationships/hyperlink" Target="consultantplus://offline/ref=321B627FD9655706AAC6FCD3A43D4D086D53C99E7E0E6C404D4C07C993E784689867B1900F76aEqCH" TargetMode="External"/><Relationship Id="rId5" Type="http://schemas.openxmlformats.org/officeDocument/2006/relationships/hyperlink" Target="consultantplus://offline/ref=9141EDB34EF430FE88D10F8EE664C2B614B2512031DFA8EAA217E7BC424BB817D95BE64F8F8C6C15ZEq0H" TargetMode="External"/><Relationship Id="rId10" Type="http://schemas.openxmlformats.org/officeDocument/2006/relationships/hyperlink" Target="consultantplus://offline/ref=9141EDB34EF430FE88D10F8EE664C2B614B2512031DFA8EAA217E7BC424BB817D95BE64F8F8C6C15ZEq0H" TargetMode="External"/><Relationship Id="rId4" Type="http://schemas.openxmlformats.org/officeDocument/2006/relationships/hyperlink" Target="consultantplus://offline/ref=9141EDB34EF430FE88D10F8EE664C2B614B2512031DFA8EAA217E7BC424BB817D95BE64F8F8C6C15ZEq0H" TargetMode="External"/><Relationship Id="rId9" Type="http://schemas.openxmlformats.org/officeDocument/2006/relationships/hyperlink" Target="consultantplus://offline/ref=321B627FD9655706AAC6FCD3A43D4D086D53C99E7E0E6C404D4C07C993E784689867B1900F76aEq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workbookViewId="0">
      <selection activeCell="F6" sqref="F6"/>
    </sheetView>
  </sheetViews>
  <sheetFormatPr defaultColWidth="9.28515625" defaultRowHeight="12.75"/>
  <cols>
    <col min="1" max="1" width="0.42578125" style="1" customWidth="1"/>
    <col min="2" max="2" width="8.7109375" style="1" customWidth="1"/>
    <col min="3" max="3" width="21.140625" style="1" customWidth="1"/>
    <col min="4" max="4" width="44" style="1" customWidth="1"/>
    <col min="5" max="5" width="13.85546875" style="1" customWidth="1"/>
    <col min="6" max="6" width="12.28515625" style="1" customWidth="1"/>
    <col min="7" max="7" width="7.7109375" style="1" customWidth="1"/>
    <col min="8" max="8" width="2.140625" style="1" customWidth="1"/>
    <col min="9" max="9" width="9.140625" style="1" customWidth="1"/>
    <col min="10" max="10" width="13.85546875" style="1" hidden="1" customWidth="1"/>
    <col min="11" max="11" width="4.7109375" style="1" hidden="1" customWidth="1"/>
    <col min="12" max="12" width="13.42578125" style="1" hidden="1" customWidth="1"/>
    <col min="13" max="191" width="9.140625" style="1" customWidth="1"/>
    <col min="192" max="16384" width="9.28515625" style="1"/>
  </cols>
  <sheetData>
    <row r="1" spans="1:9">
      <c r="E1" s="16" t="s">
        <v>190</v>
      </c>
      <c r="F1" s="17"/>
      <c r="G1" s="17"/>
      <c r="H1" s="17"/>
      <c r="I1" s="11"/>
    </row>
    <row r="2" spans="1:9">
      <c r="E2" s="16" t="s">
        <v>300</v>
      </c>
      <c r="F2" s="17"/>
      <c r="G2" s="17"/>
      <c r="H2" s="17"/>
      <c r="I2" s="11"/>
    </row>
    <row r="3" spans="1:9">
      <c r="B3" s="21"/>
      <c r="C3" s="21"/>
      <c r="D3" s="21"/>
      <c r="E3" s="46" t="s">
        <v>191</v>
      </c>
      <c r="F3" s="47"/>
      <c r="G3" s="47"/>
      <c r="H3" s="47"/>
      <c r="I3" s="11"/>
    </row>
    <row r="4" spans="1:9" ht="12.75" customHeight="1">
      <c r="B4" s="21"/>
      <c r="C4" s="21"/>
      <c r="D4" s="21"/>
      <c r="E4" s="76" t="s">
        <v>299</v>
      </c>
      <c r="F4" s="76"/>
      <c r="G4" s="76"/>
      <c r="H4" s="76"/>
      <c r="I4" s="11"/>
    </row>
    <row r="5" spans="1:9" ht="1.5" customHeight="1">
      <c r="B5" s="21"/>
      <c r="C5" s="21"/>
      <c r="D5" s="48"/>
      <c r="E5" s="76"/>
      <c r="F5" s="76"/>
      <c r="G5" s="76"/>
      <c r="H5" s="76"/>
    </row>
    <row r="6" spans="1:9" ht="27" customHeight="1">
      <c r="B6" s="21"/>
      <c r="C6" s="21"/>
      <c r="D6" s="48"/>
      <c r="E6" s="49"/>
      <c r="F6" s="49"/>
      <c r="G6" s="49"/>
      <c r="H6" s="49"/>
    </row>
    <row r="7" spans="1:9" ht="26.25" hidden="1" customHeight="1">
      <c r="B7" s="21"/>
      <c r="C7" s="21"/>
      <c r="D7" s="48"/>
      <c r="E7" s="49"/>
      <c r="F7" s="49"/>
      <c r="G7" s="49"/>
      <c r="H7" s="49"/>
    </row>
    <row r="8" spans="1:9" ht="15" customHeight="1">
      <c r="B8" s="75" t="s">
        <v>192</v>
      </c>
      <c r="C8" s="75"/>
      <c r="D8" s="75"/>
      <c r="E8" s="75"/>
      <c r="F8" s="75"/>
      <c r="G8" s="75"/>
      <c r="H8" s="50"/>
    </row>
    <row r="9" spans="1:9" ht="15" customHeight="1">
      <c r="B9" s="75" t="s">
        <v>193</v>
      </c>
      <c r="C9" s="75"/>
      <c r="D9" s="75"/>
      <c r="E9" s="75"/>
      <c r="F9" s="75"/>
      <c r="G9" s="75"/>
      <c r="H9" s="50"/>
    </row>
    <row r="10" spans="1:9">
      <c r="B10" s="21"/>
      <c r="C10" s="25"/>
      <c r="D10" s="25"/>
      <c r="E10" s="25"/>
      <c r="F10" s="21"/>
      <c r="G10" s="21"/>
      <c r="H10" s="21"/>
    </row>
    <row r="11" spans="1:9" ht="13.5" customHeight="1" thickBot="1">
      <c r="A11" s="9" t="s">
        <v>188</v>
      </c>
      <c r="B11" s="77"/>
      <c r="C11" s="77"/>
      <c r="D11" s="77"/>
      <c r="E11" s="51"/>
      <c r="F11" s="52"/>
      <c r="G11" s="52" t="s">
        <v>194</v>
      </c>
      <c r="H11" s="51"/>
    </row>
    <row r="12" spans="1:9" ht="12.75" hidden="1" customHeight="1" thickBot="1">
      <c r="A12" s="9"/>
      <c r="B12" s="78"/>
      <c r="C12" s="78"/>
      <c r="D12" s="78"/>
      <c r="E12" s="51"/>
      <c r="F12" s="51"/>
      <c r="G12" s="51"/>
      <c r="H12" s="51"/>
    </row>
    <row r="13" spans="1:9" ht="15.75" customHeight="1" thickBot="1">
      <c r="A13" s="10"/>
      <c r="B13" s="81" t="s">
        <v>187</v>
      </c>
      <c r="C13" s="81" t="s">
        <v>186</v>
      </c>
      <c r="D13" s="82" t="s">
        <v>185</v>
      </c>
      <c r="E13" s="79" t="s">
        <v>184</v>
      </c>
      <c r="F13" s="79"/>
      <c r="G13" s="79"/>
      <c r="H13" s="51"/>
    </row>
    <row r="14" spans="1:9" ht="409.6" hidden="1" customHeight="1">
      <c r="A14" s="9"/>
      <c r="B14" s="81"/>
      <c r="C14" s="81"/>
      <c r="D14" s="82"/>
      <c r="E14" s="79"/>
      <c r="F14" s="79"/>
      <c r="G14" s="79"/>
      <c r="H14" s="51"/>
    </row>
    <row r="15" spans="1:9" ht="409.6" hidden="1" customHeight="1">
      <c r="A15" s="9"/>
      <c r="B15" s="81"/>
      <c r="C15" s="81"/>
      <c r="D15" s="82"/>
      <c r="E15" s="79"/>
      <c r="F15" s="79"/>
      <c r="G15" s="79"/>
      <c r="H15" s="51"/>
    </row>
    <row r="16" spans="1:9" ht="13.5" customHeight="1" thickBot="1">
      <c r="A16" s="9"/>
      <c r="B16" s="81"/>
      <c r="C16" s="81"/>
      <c r="D16" s="82"/>
      <c r="E16" s="80"/>
      <c r="F16" s="80"/>
      <c r="G16" s="80"/>
      <c r="H16" s="51"/>
    </row>
    <row r="17" spans="1:15" ht="27" customHeight="1" thickBot="1">
      <c r="A17" s="4"/>
      <c r="B17" s="81"/>
      <c r="C17" s="81"/>
      <c r="D17" s="82"/>
      <c r="E17" s="28" t="s">
        <v>183</v>
      </c>
      <c r="F17" s="29" t="s">
        <v>298</v>
      </c>
      <c r="G17" s="30" t="s">
        <v>182</v>
      </c>
      <c r="H17" s="2"/>
    </row>
    <row r="18" spans="1:15" ht="12.75" customHeight="1" thickBot="1">
      <c r="A18" s="4"/>
      <c r="B18" s="70" t="s">
        <v>181</v>
      </c>
      <c r="C18" s="70"/>
      <c r="D18" s="70"/>
      <c r="E18" s="45">
        <f>E19+E37+E43+E93+E97+E105+E108+E114+E130+E138</f>
        <v>205401.07599999997</v>
      </c>
      <c r="F18" s="65">
        <f>F19+F37+F43+F93+F97+F105+F108+F114+F130+F138</f>
        <v>228378.51650999999</v>
      </c>
      <c r="G18" s="43">
        <f t="shared" ref="G18:G20" si="0">F18/E18*100</f>
        <v>111.18662129598582</v>
      </c>
      <c r="H18" s="2"/>
      <c r="J18" s="8">
        <v>153983694.62</v>
      </c>
      <c r="L18" s="8">
        <v>155647728.56999996</v>
      </c>
    </row>
    <row r="19" spans="1:15" ht="12.75" customHeight="1" thickBot="1">
      <c r="A19" s="4"/>
      <c r="B19" s="71" t="s">
        <v>180</v>
      </c>
      <c r="C19" s="71"/>
      <c r="D19" s="71"/>
      <c r="E19" s="45">
        <f>E20</f>
        <v>167860.52899999998</v>
      </c>
      <c r="F19" s="45">
        <f>F20</f>
        <v>187843.56399999998</v>
      </c>
      <c r="G19" s="43">
        <f t="shared" si="0"/>
        <v>111.90454666087702</v>
      </c>
      <c r="H19" s="2"/>
      <c r="J19" s="6">
        <v>118726300</v>
      </c>
      <c r="L19" s="6">
        <v>118979996.25999998</v>
      </c>
    </row>
    <row r="20" spans="1:15" ht="12.75" customHeight="1" thickBot="1">
      <c r="A20" s="4"/>
      <c r="B20" s="71" t="s">
        <v>179</v>
      </c>
      <c r="C20" s="71"/>
      <c r="D20" s="71"/>
      <c r="E20" s="45">
        <f>SUM(E21:E36)</f>
        <v>167860.52899999998</v>
      </c>
      <c r="F20" s="45">
        <f>SUM(F21:F36)</f>
        <v>187843.56399999998</v>
      </c>
      <c r="G20" s="43">
        <f t="shared" si="0"/>
        <v>111.90454666087702</v>
      </c>
      <c r="H20" s="2"/>
      <c r="J20" s="6">
        <v>118726300</v>
      </c>
      <c r="L20" s="6">
        <v>118979996.25999998</v>
      </c>
    </row>
    <row r="21" spans="1:15" ht="63.75" customHeight="1" thickBot="1">
      <c r="A21" s="4"/>
      <c r="B21" s="31">
        <v>10102010</v>
      </c>
      <c r="C21" s="32" t="s">
        <v>178</v>
      </c>
      <c r="D21" s="20" t="s">
        <v>203</v>
      </c>
      <c r="E21" s="41">
        <v>167410.62899999999</v>
      </c>
      <c r="F21" s="41">
        <v>1693.8920000000001</v>
      </c>
      <c r="G21" s="42">
        <f>F21/E21*100</f>
        <v>1.01181867012757</v>
      </c>
      <c r="H21" s="2"/>
      <c r="I21" s="21"/>
      <c r="J21" s="3">
        <v>118392300</v>
      </c>
      <c r="K21" s="21"/>
      <c r="L21" s="3">
        <v>0</v>
      </c>
      <c r="M21" s="21"/>
      <c r="N21" s="21"/>
      <c r="O21" s="21"/>
    </row>
    <row r="22" spans="1:15" ht="62.25" customHeight="1" thickBot="1">
      <c r="A22" s="4"/>
      <c r="B22" s="31">
        <v>10102010</v>
      </c>
      <c r="C22" s="32" t="s">
        <v>177</v>
      </c>
      <c r="D22" s="20" t="s">
        <v>204</v>
      </c>
      <c r="E22" s="41">
        <v>0</v>
      </c>
      <c r="F22" s="41">
        <v>185193.26699999999</v>
      </c>
      <c r="G22" s="42"/>
      <c r="H22" s="2"/>
      <c r="I22" s="21"/>
      <c r="J22" s="3">
        <v>0</v>
      </c>
      <c r="K22" s="21"/>
      <c r="L22" s="3">
        <v>118535148.33</v>
      </c>
      <c r="M22" s="21"/>
      <c r="N22" s="21"/>
      <c r="O22" s="21"/>
    </row>
    <row r="23" spans="1:15" ht="63.75" customHeight="1" thickBot="1">
      <c r="A23" s="4"/>
      <c r="B23" s="31">
        <v>10102010</v>
      </c>
      <c r="C23" s="32" t="s">
        <v>176</v>
      </c>
      <c r="D23" s="20" t="s">
        <v>204</v>
      </c>
      <c r="E23" s="41">
        <f t="shared" ref="E23:E51" si="1">J23/1000</f>
        <v>0</v>
      </c>
      <c r="F23" s="41">
        <v>85.436999999999998</v>
      </c>
      <c r="G23" s="42"/>
      <c r="H23" s="2"/>
      <c r="I23" s="21"/>
      <c r="J23" s="3">
        <v>0</v>
      </c>
      <c r="K23" s="21"/>
      <c r="L23" s="3">
        <v>147018.48000000001</v>
      </c>
      <c r="M23" s="21"/>
      <c r="N23" s="21"/>
      <c r="O23" s="21"/>
    </row>
    <row r="24" spans="1:15" ht="63.75" customHeight="1" thickBot="1">
      <c r="A24" s="4"/>
      <c r="B24" s="31">
        <v>10102010</v>
      </c>
      <c r="C24" s="32" t="s">
        <v>175</v>
      </c>
      <c r="D24" s="20" t="s">
        <v>204</v>
      </c>
      <c r="E24" s="41">
        <v>0</v>
      </c>
      <c r="F24" s="41">
        <v>24.553999999999998</v>
      </c>
      <c r="G24" s="42"/>
      <c r="H24" s="2"/>
      <c r="I24" s="21"/>
      <c r="J24" s="3">
        <v>0</v>
      </c>
      <c r="K24" s="21"/>
      <c r="L24" s="3">
        <v>9821.14</v>
      </c>
      <c r="M24" s="21"/>
      <c r="N24" s="21"/>
      <c r="O24" s="21"/>
    </row>
    <row r="25" spans="1:15" ht="63.75" customHeight="1" thickBot="1">
      <c r="A25" s="4"/>
      <c r="B25" s="31">
        <v>10102010</v>
      </c>
      <c r="C25" s="32" t="s">
        <v>174</v>
      </c>
      <c r="D25" s="20" t="s">
        <v>204</v>
      </c>
      <c r="E25" s="41">
        <f t="shared" si="1"/>
        <v>0</v>
      </c>
      <c r="F25" s="41">
        <v>3.9809999999999999</v>
      </c>
      <c r="G25" s="42"/>
      <c r="H25" s="2"/>
      <c r="I25" s="21"/>
      <c r="J25" s="3">
        <v>0</v>
      </c>
      <c r="K25" s="21"/>
      <c r="L25" s="3">
        <v>-3439.4</v>
      </c>
      <c r="M25" s="21"/>
      <c r="N25" s="21"/>
      <c r="O25" s="21"/>
    </row>
    <row r="26" spans="1:15" ht="97.5" customHeight="1" thickBot="1">
      <c r="A26" s="4"/>
      <c r="B26" s="31">
        <v>10102020</v>
      </c>
      <c r="C26" s="32" t="s">
        <v>173</v>
      </c>
      <c r="D26" s="22" t="s">
        <v>205</v>
      </c>
      <c r="E26" s="41">
        <v>237.8</v>
      </c>
      <c r="F26" s="41">
        <v>-4.6959999999999997</v>
      </c>
      <c r="G26" s="42">
        <f t="shared" ref="G26:G79" si="2">F26/E26*100</f>
        <v>-1.9747687132043734</v>
      </c>
      <c r="H26" s="2"/>
      <c r="I26" s="21"/>
      <c r="J26" s="3">
        <v>314000</v>
      </c>
      <c r="K26" s="21"/>
      <c r="L26" s="3">
        <v>0</v>
      </c>
      <c r="M26" s="21"/>
      <c r="N26" s="21"/>
      <c r="O26" s="21"/>
    </row>
    <row r="27" spans="1:15" ht="97.5" customHeight="1" thickBot="1">
      <c r="A27" s="4"/>
      <c r="B27" s="31">
        <v>10102020</v>
      </c>
      <c r="C27" s="32" t="s">
        <v>172</v>
      </c>
      <c r="D27" s="22" t="s">
        <v>205</v>
      </c>
      <c r="E27" s="41">
        <v>0</v>
      </c>
      <c r="F27" s="41">
        <v>500.78899999999999</v>
      </c>
      <c r="G27" s="42"/>
      <c r="H27" s="2"/>
      <c r="I27" s="21"/>
      <c r="J27" s="3">
        <v>0</v>
      </c>
      <c r="K27" s="21"/>
      <c r="L27" s="3">
        <v>251743.83</v>
      </c>
      <c r="M27" s="21"/>
      <c r="N27" s="21"/>
      <c r="O27" s="21"/>
    </row>
    <row r="28" spans="1:15" ht="96.75" customHeight="1" thickBot="1">
      <c r="A28" s="4"/>
      <c r="B28" s="31">
        <v>10102020</v>
      </c>
      <c r="C28" s="32" t="s">
        <v>171</v>
      </c>
      <c r="D28" s="22" t="s">
        <v>205</v>
      </c>
      <c r="E28" s="41">
        <f t="shared" si="1"/>
        <v>0</v>
      </c>
      <c r="F28" s="41">
        <v>4.3140000000000001</v>
      </c>
      <c r="G28" s="42"/>
      <c r="H28" s="2"/>
      <c r="I28" s="21"/>
      <c r="J28" s="3">
        <v>0</v>
      </c>
      <c r="K28" s="21"/>
      <c r="L28" s="3">
        <v>2146.77</v>
      </c>
      <c r="M28" s="21"/>
      <c r="N28" s="21"/>
      <c r="O28" s="21"/>
    </row>
    <row r="29" spans="1:15" ht="98.25" customHeight="1" thickBot="1">
      <c r="A29" s="4"/>
      <c r="B29" s="31">
        <v>10102020</v>
      </c>
      <c r="C29" s="32" t="s">
        <v>170</v>
      </c>
      <c r="D29" s="22" t="s">
        <v>205</v>
      </c>
      <c r="E29" s="41">
        <v>0</v>
      </c>
      <c r="F29" s="41">
        <v>16.443000000000001</v>
      </c>
      <c r="G29" s="42"/>
      <c r="H29" s="2"/>
      <c r="I29" s="21"/>
      <c r="J29" s="3">
        <v>0</v>
      </c>
      <c r="K29" s="21"/>
      <c r="L29" s="3">
        <v>13224.27</v>
      </c>
      <c r="M29" s="21"/>
      <c r="N29" s="21"/>
      <c r="O29" s="21"/>
    </row>
    <row r="30" spans="1:15" ht="97.5" customHeight="1" thickBot="1">
      <c r="A30" s="4"/>
      <c r="B30" s="31">
        <v>10102020</v>
      </c>
      <c r="C30" s="32" t="s">
        <v>169</v>
      </c>
      <c r="D30" s="22" t="s">
        <v>205</v>
      </c>
      <c r="E30" s="41">
        <v>0</v>
      </c>
      <c r="F30" s="41">
        <v>0</v>
      </c>
      <c r="G30" s="42"/>
      <c r="H30" s="2"/>
      <c r="I30" s="21"/>
      <c r="J30" s="3">
        <v>0</v>
      </c>
      <c r="K30" s="21"/>
      <c r="L30" s="3">
        <v>0</v>
      </c>
      <c r="M30" s="21"/>
      <c r="N30" s="21"/>
      <c r="O30" s="21"/>
    </row>
    <row r="31" spans="1:15" ht="36.200000000000003" customHeight="1" thickBot="1">
      <c r="A31" s="4"/>
      <c r="B31" s="31">
        <v>10102030</v>
      </c>
      <c r="C31" s="32" t="s">
        <v>168</v>
      </c>
      <c r="D31" s="22" t="s">
        <v>167</v>
      </c>
      <c r="E31" s="41">
        <v>113.1</v>
      </c>
      <c r="F31" s="41">
        <f t="shared" ref="F31" si="3">L31/1000</f>
        <v>0</v>
      </c>
      <c r="G31" s="42">
        <f t="shared" si="2"/>
        <v>0</v>
      </c>
      <c r="H31" s="2"/>
      <c r="I31" s="21"/>
      <c r="J31" s="3">
        <v>2600</v>
      </c>
      <c r="K31" s="21"/>
      <c r="L31" s="3">
        <v>0</v>
      </c>
      <c r="M31" s="21"/>
      <c r="N31" s="21"/>
      <c r="O31" s="21"/>
    </row>
    <row r="32" spans="1:15" ht="36.200000000000003" customHeight="1" thickBot="1">
      <c r="A32" s="4"/>
      <c r="B32" s="31">
        <v>10102030</v>
      </c>
      <c r="C32" s="32" t="s">
        <v>166</v>
      </c>
      <c r="D32" s="22" t="s">
        <v>167</v>
      </c>
      <c r="E32" s="41">
        <v>0</v>
      </c>
      <c r="F32" s="41">
        <v>16.434000000000001</v>
      </c>
      <c r="G32" s="42"/>
      <c r="H32" s="2"/>
      <c r="I32" s="21"/>
      <c r="J32" s="3">
        <v>0</v>
      </c>
      <c r="K32" s="21"/>
      <c r="L32" s="3">
        <v>6816.16</v>
      </c>
      <c r="M32" s="21"/>
      <c r="N32" s="21"/>
      <c r="O32" s="21"/>
    </row>
    <row r="33" spans="1:15" ht="36.200000000000003" customHeight="1" thickBot="1">
      <c r="A33" s="4"/>
      <c r="B33" s="31">
        <v>10102030</v>
      </c>
      <c r="C33" s="32" t="s">
        <v>165</v>
      </c>
      <c r="D33" s="22" t="s">
        <v>167</v>
      </c>
      <c r="E33" s="41">
        <f t="shared" si="1"/>
        <v>0</v>
      </c>
      <c r="F33" s="41">
        <v>0</v>
      </c>
      <c r="G33" s="42"/>
      <c r="H33" s="2"/>
      <c r="I33" s="21"/>
      <c r="J33" s="3">
        <v>0</v>
      </c>
      <c r="K33" s="21"/>
      <c r="L33" s="3">
        <v>121.57</v>
      </c>
      <c r="M33" s="21"/>
      <c r="N33" s="21"/>
      <c r="O33" s="21"/>
    </row>
    <row r="34" spans="1:15" ht="36.200000000000003" customHeight="1" thickBot="1">
      <c r="A34" s="4"/>
      <c r="B34" s="31">
        <v>10102030</v>
      </c>
      <c r="C34" s="34" t="s">
        <v>237</v>
      </c>
      <c r="D34" s="22" t="s">
        <v>167</v>
      </c>
      <c r="E34" s="41">
        <v>0</v>
      </c>
      <c r="F34" s="41">
        <v>0.57999999999999996</v>
      </c>
      <c r="G34" s="42"/>
      <c r="H34" s="2"/>
      <c r="I34" s="21"/>
      <c r="J34" s="3"/>
      <c r="K34" s="21"/>
      <c r="L34" s="3"/>
      <c r="M34" s="21"/>
      <c r="N34" s="21"/>
      <c r="O34" s="21"/>
    </row>
    <row r="35" spans="1:15" ht="74.25" customHeight="1" thickBot="1">
      <c r="A35" s="4"/>
      <c r="B35" s="31">
        <v>10102040</v>
      </c>
      <c r="C35" s="32" t="s">
        <v>164</v>
      </c>
      <c r="D35" s="22" t="s">
        <v>206</v>
      </c>
      <c r="E35" s="41">
        <v>99</v>
      </c>
      <c r="F35" s="41">
        <v>0</v>
      </c>
      <c r="G35" s="42">
        <f t="shared" si="2"/>
        <v>0</v>
      </c>
      <c r="H35" s="2"/>
      <c r="I35" s="21"/>
      <c r="J35" s="3">
        <v>17400</v>
      </c>
      <c r="K35" s="21"/>
      <c r="L35" s="3">
        <v>0</v>
      </c>
      <c r="M35" s="21"/>
      <c r="N35" s="21"/>
      <c r="O35" s="21"/>
    </row>
    <row r="36" spans="1:15" ht="72.75" customHeight="1" thickBot="1">
      <c r="A36" s="4"/>
      <c r="B36" s="31">
        <v>10102040</v>
      </c>
      <c r="C36" s="32" t="s">
        <v>163</v>
      </c>
      <c r="D36" s="22" t="s">
        <v>206</v>
      </c>
      <c r="E36" s="41">
        <v>0</v>
      </c>
      <c r="F36" s="41">
        <v>308.56900000000002</v>
      </c>
      <c r="G36" s="42"/>
      <c r="H36" s="2"/>
      <c r="I36" s="21"/>
      <c r="J36" s="3">
        <v>0</v>
      </c>
      <c r="K36" s="21"/>
      <c r="L36" s="3">
        <v>17395.11</v>
      </c>
      <c r="M36" s="21"/>
      <c r="N36" s="21"/>
      <c r="O36" s="21"/>
    </row>
    <row r="37" spans="1:15" ht="24" customHeight="1" thickBot="1">
      <c r="A37" s="4"/>
      <c r="B37" s="69" t="s">
        <v>162</v>
      </c>
      <c r="C37" s="69"/>
      <c r="D37" s="69"/>
      <c r="E37" s="45">
        <f>E38</f>
        <v>22426.67</v>
      </c>
      <c r="F37" s="45">
        <f>F38</f>
        <v>23895.569</v>
      </c>
      <c r="G37" s="43">
        <f t="shared" si="2"/>
        <v>106.54978648189856</v>
      </c>
      <c r="H37" s="2"/>
      <c r="I37" s="21"/>
      <c r="J37" s="6">
        <v>21910203.300000001</v>
      </c>
      <c r="K37" s="21"/>
      <c r="L37" s="6">
        <v>20502302.620000001</v>
      </c>
      <c r="M37" s="21"/>
      <c r="N37" s="21"/>
      <c r="O37" s="21"/>
    </row>
    <row r="38" spans="1:15" ht="26.25" customHeight="1" thickBot="1">
      <c r="A38" s="4"/>
      <c r="B38" s="69" t="s">
        <v>161</v>
      </c>
      <c r="C38" s="69"/>
      <c r="D38" s="69"/>
      <c r="E38" s="45">
        <f>SUM(E39:E42)</f>
        <v>22426.67</v>
      </c>
      <c r="F38" s="45">
        <f>SUM(F39:F42)</f>
        <v>23895.569</v>
      </c>
      <c r="G38" s="43">
        <f t="shared" si="2"/>
        <v>106.54978648189856</v>
      </c>
      <c r="H38" s="2"/>
      <c r="I38" s="21"/>
      <c r="J38" s="6">
        <v>21910203.300000001</v>
      </c>
      <c r="K38" s="21"/>
      <c r="L38" s="6">
        <v>20502302.620000001</v>
      </c>
      <c r="M38" s="21"/>
      <c r="N38" s="21"/>
      <c r="O38" s="21"/>
    </row>
    <row r="39" spans="1:15" ht="36.75" customHeight="1" thickBot="1">
      <c r="A39" s="4"/>
      <c r="B39" s="31">
        <v>10302230</v>
      </c>
      <c r="C39" s="32" t="s">
        <v>160</v>
      </c>
      <c r="D39" s="23" t="s">
        <v>207</v>
      </c>
      <c r="E39" s="41">
        <v>7423.1229999999996</v>
      </c>
      <c r="F39" s="41">
        <v>10647.037</v>
      </c>
      <c r="G39" s="42">
        <f t="shared" si="2"/>
        <v>143.43069621775095</v>
      </c>
      <c r="H39" s="2"/>
      <c r="I39" s="21"/>
      <c r="J39" s="3">
        <v>7368467.2300000004</v>
      </c>
      <c r="K39" s="21"/>
      <c r="L39" s="3">
        <v>7147160.6299999999</v>
      </c>
      <c r="M39" s="21"/>
      <c r="N39" s="21"/>
      <c r="O39" s="21"/>
    </row>
    <row r="40" spans="1:15" ht="50.25" customHeight="1" thickBot="1">
      <c r="A40" s="4"/>
      <c r="B40" s="31">
        <v>10302240</v>
      </c>
      <c r="C40" s="32" t="s">
        <v>159</v>
      </c>
      <c r="D40" s="23" t="s">
        <v>208</v>
      </c>
      <c r="E40" s="41">
        <v>64.647999999999996</v>
      </c>
      <c r="F40" s="41">
        <v>102.53700000000001</v>
      </c>
      <c r="G40" s="42">
        <f t="shared" si="2"/>
        <v>158.6081549313204</v>
      </c>
      <c r="H40" s="2"/>
      <c r="I40" s="21"/>
      <c r="J40" s="3">
        <v>159308.75</v>
      </c>
      <c r="K40" s="21"/>
      <c r="L40" s="3">
        <v>193621.57</v>
      </c>
      <c r="M40" s="21"/>
      <c r="N40" s="21"/>
      <c r="O40" s="21"/>
    </row>
    <row r="41" spans="1:15" ht="48" customHeight="1" thickBot="1">
      <c r="A41" s="4"/>
      <c r="B41" s="31">
        <v>10302250</v>
      </c>
      <c r="C41" s="32" t="s">
        <v>158</v>
      </c>
      <c r="D41" s="23" t="s">
        <v>209</v>
      </c>
      <c r="E41" s="41">
        <v>16222.050999999999</v>
      </c>
      <c r="F41" s="41">
        <v>15531.535</v>
      </c>
      <c r="G41" s="42">
        <f t="shared" si="2"/>
        <v>95.743349592477557</v>
      </c>
      <c r="H41" s="2"/>
      <c r="I41" s="21"/>
      <c r="J41" s="3">
        <v>14382427.32</v>
      </c>
      <c r="K41" s="21"/>
      <c r="L41" s="3">
        <v>14080766.99</v>
      </c>
      <c r="M41" s="21"/>
      <c r="N41" s="21"/>
      <c r="O41" s="21"/>
    </row>
    <row r="42" spans="1:15" ht="51.75" customHeight="1" thickBot="1">
      <c r="A42" s="4"/>
      <c r="B42" s="31">
        <v>10302260</v>
      </c>
      <c r="C42" s="32" t="s">
        <v>157</v>
      </c>
      <c r="D42" s="23" t="s">
        <v>210</v>
      </c>
      <c r="E42" s="41">
        <v>-1283.152</v>
      </c>
      <c r="F42" s="41">
        <v>-2385.54</v>
      </c>
      <c r="G42" s="42">
        <f t="shared" si="2"/>
        <v>185.91250296145739</v>
      </c>
      <c r="H42" s="2"/>
      <c r="I42" s="21"/>
      <c r="J42" s="3">
        <v>0</v>
      </c>
      <c r="K42" s="21"/>
      <c r="L42" s="3">
        <v>-919246.57</v>
      </c>
      <c r="M42" s="21"/>
      <c r="N42" s="21"/>
      <c r="O42" s="21"/>
    </row>
    <row r="43" spans="1:15" ht="12.75" customHeight="1" thickBot="1">
      <c r="A43" s="4"/>
      <c r="B43" s="69" t="s">
        <v>156</v>
      </c>
      <c r="C43" s="69"/>
      <c r="D43" s="69"/>
      <c r="E43" s="45">
        <f>E44+E68+E78+E88</f>
        <v>5102.2899999999991</v>
      </c>
      <c r="F43" s="45">
        <f>F44+F68+F78+F88</f>
        <v>5445.4155099999989</v>
      </c>
      <c r="G43" s="43">
        <f t="shared" si="2"/>
        <v>106.72493155034309</v>
      </c>
      <c r="H43" s="2"/>
      <c r="I43" s="21"/>
      <c r="J43" s="6">
        <v>4015500</v>
      </c>
      <c r="K43" s="21"/>
      <c r="L43" s="6">
        <v>3649968.3</v>
      </c>
      <c r="M43" s="21"/>
      <c r="N43" s="21"/>
      <c r="O43" s="21"/>
    </row>
    <row r="44" spans="1:15" ht="17.25" customHeight="1" thickBot="1">
      <c r="A44" s="4"/>
      <c r="B44" s="72" t="s">
        <v>155</v>
      </c>
      <c r="C44" s="73"/>
      <c r="D44" s="74"/>
      <c r="E44" s="45">
        <f>SUM(E45:E67)</f>
        <v>2697.52</v>
      </c>
      <c r="F44" s="65">
        <f>SUM(F45:F67)</f>
        <v>3494.2365099999988</v>
      </c>
      <c r="G44" s="43">
        <f t="shared" si="2"/>
        <v>129.53514746878611</v>
      </c>
      <c r="H44" s="2"/>
      <c r="I44" s="21"/>
      <c r="J44" s="6">
        <v>1403400</v>
      </c>
      <c r="K44" s="21"/>
      <c r="L44" s="6">
        <v>1410086.5499999998</v>
      </c>
      <c r="M44" s="21"/>
      <c r="N44" s="21"/>
      <c r="O44" s="21"/>
    </row>
    <row r="45" spans="1:15" s="12" customFormat="1" ht="30.75" customHeight="1" thickBot="1">
      <c r="A45" s="18"/>
      <c r="B45" s="31">
        <v>10501011</v>
      </c>
      <c r="C45" s="32" t="s">
        <v>154</v>
      </c>
      <c r="D45" s="24" t="s">
        <v>153</v>
      </c>
      <c r="E45" s="41">
        <v>824.92</v>
      </c>
      <c r="F45" s="41">
        <v>10.009</v>
      </c>
      <c r="G45" s="42">
        <f t="shared" si="2"/>
        <v>1.2133297774329632</v>
      </c>
      <c r="H45" s="19"/>
      <c r="I45" s="25"/>
      <c r="J45" s="3">
        <v>329000</v>
      </c>
      <c r="K45" s="25"/>
      <c r="L45" s="3">
        <v>0</v>
      </c>
      <c r="M45" s="25"/>
      <c r="N45" s="25"/>
      <c r="O45" s="25"/>
    </row>
    <row r="46" spans="1:15" s="12" customFormat="1" ht="41.25" customHeight="1" thickBot="1">
      <c r="A46" s="18"/>
      <c r="B46" s="31">
        <v>10501011</v>
      </c>
      <c r="C46" s="32" t="s">
        <v>152</v>
      </c>
      <c r="D46" s="15" t="s">
        <v>150</v>
      </c>
      <c r="E46" s="41">
        <f t="shared" si="1"/>
        <v>0</v>
      </c>
      <c r="F46" s="41">
        <v>2203.3380000000002</v>
      </c>
      <c r="G46" s="42"/>
      <c r="H46" s="19"/>
      <c r="I46" s="25"/>
      <c r="J46" s="3">
        <v>0</v>
      </c>
      <c r="K46" s="25"/>
      <c r="L46" s="3">
        <v>184760</v>
      </c>
      <c r="M46" s="25"/>
      <c r="N46" s="25"/>
      <c r="O46" s="25"/>
    </row>
    <row r="47" spans="1:15" s="12" customFormat="1" ht="41.25" customHeight="1" thickBot="1">
      <c r="A47" s="18"/>
      <c r="B47" s="31">
        <v>10501011</v>
      </c>
      <c r="C47" s="32" t="s">
        <v>151</v>
      </c>
      <c r="D47" s="15" t="s">
        <v>150</v>
      </c>
      <c r="E47" s="41">
        <v>0</v>
      </c>
      <c r="F47" s="41">
        <v>28.948</v>
      </c>
      <c r="G47" s="42"/>
      <c r="H47" s="19"/>
      <c r="I47" s="25"/>
      <c r="J47" s="3">
        <v>0</v>
      </c>
      <c r="K47" s="25"/>
      <c r="L47" s="3">
        <v>2062.58</v>
      </c>
      <c r="M47" s="25"/>
      <c r="N47" s="25"/>
      <c r="O47" s="25"/>
    </row>
    <row r="48" spans="1:15" s="12" customFormat="1" ht="48.75" customHeight="1" thickBot="1">
      <c r="A48" s="18"/>
      <c r="B48" s="31">
        <v>10501011</v>
      </c>
      <c r="C48" s="32" t="s">
        <v>149</v>
      </c>
      <c r="D48" s="15" t="s">
        <v>211</v>
      </c>
      <c r="E48" s="41">
        <f t="shared" si="1"/>
        <v>0</v>
      </c>
      <c r="F48" s="40">
        <v>5.6</v>
      </c>
      <c r="G48" s="42"/>
      <c r="H48" s="19"/>
      <c r="I48" s="25"/>
      <c r="J48" s="3">
        <v>0</v>
      </c>
      <c r="K48" s="25"/>
      <c r="L48" s="3">
        <v>3444</v>
      </c>
      <c r="M48" s="25"/>
      <c r="N48" s="25"/>
      <c r="O48" s="25"/>
    </row>
    <row r="49" spans="1:15" s="12" customFormat="1" ht="41.25" customHeight="1" thickBot="1">
      <c r="A49" s="18"/>
      <c r="B49" s="31">
        <v>10501011</v>
      </c>
      <c r="C49" s="32" t="s">
        <v>148</v>
      </c>
      <c r="D49" s="15" t="s">
        <v>147</v>
      </c>
      <c r="E49" s="41">
        <v>0</v>
      </c>
      <c r="F49" s="41">
        <v>0</v>
      </c>
      <c r="G49" s="42"/>
      <c r="H49" s="19"/>
      <c r="I49" s="25"/>
      <c r="J49" s="3">
        <v>0</v>
      </c>
      <c r="K49" s="25"/>
      <c r="L49" s="3">
        <v>-1000</v>
      </c>
      <c r="M49" s="25"/>
      <c r="N49" s="25"/>
      <c r="O49" s="25"/>
    </row>
    <row r="50" spans="1:15" s="12" customFormat="1" ht="41.25" customHeight="1" thickBot="1">
      <c r="A50" s="18"/>
      <c r="B50" s="31">
        <v>10501012</v>
      </c>
      <c r="C50" s="34" t="s">
        <v>238</v>
      </c>
      <c r="D50" s="15" t="s">
        <v>199</v>
      </c>
      <c r="E50" s="41">
        <v>87.2</v>
      </c>
      <c r="F50" s="41">
        <v>0</v>
      </c>
      <c r="G50" s="42">
        <f t="shared" si="2"/>
        <v>0</v>
      </c>
      <c r="H50" s="19"/>
      <c r="I50" s="25"/>
      <c r="J50" s="3"/>
      <c r="K50" s="25"/>
      <c r="L50" s="3"/>
      <c r="M50" s="25"/>
      <c r="N50" s="25"/>
      <c r="O50" s="25"/>
    </row>
    <row r="51" spans="1:15" s="12" customFormat="1" ht="41.25" customHeight="1" thickBot="1">
      <c r="A51" s="18"/>
      <c r="B51" s="31">
        <v>10501012</v>
      </c>
      <c r="C51" s="32" t="s">
        <v>146</v>
      </c>
      <c r="D51" s="15" t="s">
        <v>199</v>
      </c>
      <c r="E51" s="41">
        <f t="shared" si="1"/>
        <v>0</v>
      </c>
      <c r="F51" s="41">
        <v>-7.6829999999999998</v>
      </c>
      <c r="G51" s="42"/>
      <c r="H51" s="19"/>
      <c r="I51" s="25"/>
      <c r="J51" s="3">
        <v>0</v>
      </c>
      <c r="K51" s="25"/>
      <c r="L51" s="3">
        <v>-2280.6</v>
      </c>
      <c r="M51" s="25"/>
      <c r="N51" s="25"/>
      <c r="O51" s="25"/>
    </row>
    <row r="52" spans="1:15" s="12" customFormat="1" ht="41.25" customHeight="1" thickBot="1">
      <c r="A52" s="18"/>
      <c r="B52" s="31">
        <v>10501012</v>
      </c>
      <c r="C52" s="32" t="s">
        <v>145</v>
      </c>
      <c r="D52" s="15" t="s">
        <v>199</v>
      </c>
      <c r="E52" s="41">
        <v>0</v>
      </c>
      <c r="F52" s="41">
        <v>3.5999999999999997E-2</v>
      </c>
      <c r="G52" s="42"/>
      <c r="H52" s="19"/>
      <c r="I52" s="25"/>
      <c r="J52" s="3">
        <v>0</v>
      </c>
      <c r="K52" s="25"/>
      <c r="L52" s="3">
        <v>67.790000000000006</v>
      </c>
      <c r="M52" s="25"/>
      <c r="N52" s="25"/>
      <c r="O52" s="25"/>
    </row>
    <row r="53" spans="1:15" s="12" customFormat="1" ht="41.25" customHeight="1" thickBot="1">
      <c r="A53" s="18"/>
      <c r="B53" s="31">
        <v>10501012</v>
      </c>
      <c r="C53" s="32" t="s">
        <v>144</v>
      </c>
      <c r="D53" s="15" t="s">
        <v>199</v>
      </c>
      <c r="E53" s="41">
        <f t="shared" ref="E53:E84" si="4">J53/1000</f>
        <v>0</v>
      </c>
      <c r="F53" s="41">
        <f t="shared" ref="F53:F67" si="5">L53/1000</f>
        <v>9.0600000000000003E-3</v>
      </c>
      <c r="G53" s="42"/>
      <c r="H53" s="19"/>
      <c r="I53" s="25"/>
      <c r="J53" s="3">
        <v>0</v>
      </c>
      <c r="K53" s="25"/>
      <c r="L53" s="3">
        <v>9.06</v>
      </c>
      <c r="M53" s="25"/>
      <c r="N53" s="25"/>
      <c r="O53" s="25"/>
    </row>
    <row r="54" spans="1:15" s="12" customFormat="1" ht="41.25" customHeight="1" thickBot="1">
      <c r="A54" s="18"/>
      <c r="B54" s="31">
        <v>10501021</v>
      </c>
      <c r="C54" s="32" t="s">
        <v>143</v>
      </c>
      <c r="D54" s="15" t="s">
        <v>142</v>
      </c>
      <c r="E54" s="41">
        <v>1480.4</v>
      </c>
      <c r="F54" s="41">
        <v>41.555999999999997</v>
      </c>
      <c r="G54" s="42">
        <f t="shared" si="2"/>
        <v>2.8070791677924882</v>
      </c>
      <c r="H54" s="19"/>
      <c r="I54" s="25"/>
      <c r="J54" s="3">
        <v>1074400</v>
      </c>
      <c r="K54" s="25"/>
      <c r="L54" s="3">
        <v>0</v>
      </c>
      <c r="M54" s="25"/>
      <c r="N54" s="25"/>
      <c r="O54" s="25"/>
    </row>
    <row r="55" spans="1:15" s="12" customFormat="1" ht="41.25" customHeight="1" thickBot="1">
      <c r="A55" s="18"/>
      <c r="B55" s="31">
        <v>10501021</v>
      </c>
      <c r="C55" s="32" t="s">
        <v>141</v>
      </c>
      <c r="D55" s="15" t="s">
        <v>200</v>
      </c>
      <c r="E55" s="41">
        <f t="shared" si="4"/>
        <v>0</v>
      </c>
      <c r="F55" s="41">
        <v>1358.0060000000001</v>
      </c>
      <c r="G55" s="42"/>
      <c r="H55" s="19"/>
      <c r="I55" s="25"/>
      <c r="J55" s="3">
        <v>0</v>
      </c>
      <c r="K55" s="25"/>
      <c r="L55" s="3">
        <v>926609.26</v>
      </c>
      <c r="M55" s="25"/>
      <c r="N55" s="25"/>
      <c r="O55" s="25"/>
    </row>
    <row r="56" spans="1:15" s="12" customFormat="1" ht="41.25" customHeight="1" thickBot="1">
      <c r="A56" s="18"/>
      <c r="B56" s="31">
        <v>10501021</v>
      </c>
      <c r="C56" s="32" t="s">
        <v>140</v>
      </c>
      <c r="D56" s="15" t="s">
        <v>139</v>
      </c>
      <c r="E56" s="41">
        <f t="shared" si="4"/>
        <v>0</v>
      </c>
      <c r="F56" s="41">
        <v>40.162999999999997</v>
      </c>
      <c r="G56" s="42"/>
      <c r="H56" s="19"/>
      <c r="I56" s="25"/>
      <c r="J56" s="3">
        <v>0</v>
      </c>
      <c r="K56" s="25"/>
      <c r="L56" s="3">
        <v>134</v>
      </c>
      <c r="M56" s="25"/>
      <c r="N56" s="25"/>
      <c r="O56" s="25"/>
    </row>
    <row r="57" spans="1:15" s="12" customFormat="1" ht="49.5" customHeight="1" thickBot="1">
      <c r="A57" s="18"/>
      <c r="B57" s="31">
        <v>10501021</v>
      </c>
      <c r="C57" s="32" t="s">
        <v>138</v>
      </c>
      <c r="D57" s="15" t="s">
        <v>212</v>
      </c>
      <c r="E57" s="41">
        <f t="shared" si="4"/>
        <v>0</v>
      </c>
      <c r="F57" s="41">
        <v>0</v>
      </c>
      <c r="G57" s="42"/>
      <c r="H57" s="19"/>
      <c r="I57" s="25"/>
      <c r="J57" s="3">
        <v>0</v>
      </c>
      <c r="K57" s="25"/>
      <c r="L57" s="3">
        <v>22835.89</v>
      </c>
      <c r="M57" s="25"/>
      <c r="N57" s="25"/>
      <c r="O57" s="25"/>
    </row>
    <row r="58" spans="1:15" s="12" customFormat="1" ht="42" customHeight="1" thickBot="1">
      <c r="A58" s="18"/>
      <c r="B58" s="31">
        <v>10501021</v>
      </c>
      <c r="C58" s="32" t="s">
        <v>137</v>
      </c>
      <c r="D58" s="15" t="s">
        <v>213</v>
      </c>
      <c r="E58" s="41">
        <v>0</v>
      </c>
      <c r="F58" s="41">
        <v>48.835999999999999</v>
      </c>
      <c r="G58" s="42"/>
      <c r="H58" s="19"/>
      <c r="I58" s="25"/>
      <c r="J58" s="3">
        <v>0</v>
      </c>
      <c r="K58" s="25"/>
      <c r="L58" s="3">
        <v>43220.9</v>
      </c>
      <c r="M58" s="25"/>
      <c r="N58" s="25"/>
      <c r="O58" s="25"/>
    </row>
    <row r="59" spans="1:15" s="12" customFormat="1" ht="41.25" customHeight="1" thickBot="1">
      <c r="A59" s="18"/>
      <c r="B59" s="31">
        <v>10501021</v>
      </c>
      <c r="C59" s="32" t="s">
        <v>136</v>
      </c>
      <c r="D59" s="15" t="s">
        <v>135</v>
      </c>
      <c r="E59" s="41">
        <v>0</v>
      </c>
      <c r="F59" s="41">
        <v>0</v>
      </c>
      <c r="G59" s="42"/>
      <c r="H59" s="19"/>
      <c r="I59" s="25"/>
      <c r="J59" s="3">
        <v>0</v>
      </c>
      <c r="K59" s="25"/>
      <c r="L59" s="3">
        <v>0</v>
      </c>
      <c r="M59" s="25"/>
      <c r="N59" s="25"/>
      <c r="O59" s="25"/>
    </row>
    <row r="60" spans="1:15" s="12" customFormat="1" ht="41.25" customHeight="1" thickBot="1">
      <c r="A60" s="18"/>
      <c r="B60" s="31">
        <v>10501022</v>
      </c>
      <c r="C60" s="32" t="s">
        <v>134</v>
      </c>
      <c r="D60" s="15" t="s">
        <v>201</v>
      </c>
      <c r="E60" s="41">
        <v>0</v>
      </c>
      <c r="F60" s="41">
        <v>0</v>
      </c>
      <c r="G60" s="42"/>
      <c r="H60" s="19"/>
      <c r="I60" s="25"/>
      <c r="J60" s="3">
        <v>0</v>
      </c>
      <c r="K60" s="25"/>
      <c r="L60" s="3">
        <v>-24430.58</v>
      </c>
      <c r="M60" s="25"/>
      <c r="N60" s="25"/>
      <c r="O60" s="25"/>
    </row>
    <row r="61" spans="1:15" s="12" customFormat="1" ht="41.25" customHeight="1" thickBot="1">
      <c r="A61" s="18"/>
      <c r="B61" s="31">
        <v>10501022</v>
      </c>
      <c r="C61" s="32" t="s">
        <v>133</v>
      </c>
      <c r="D61" s="15" t="s">
        <v>201</v>
      </c>
      <c r="E61" s="41">
        <f t="shared" si="4"/>
        <v>0</v>
      </c>
      <c r="F61" s="41">
        <f t="shared" si="5"/>
        <v>2.6449999999999998E-2</v>
      </c>
      <c r="G61" s="42"/>
      <c r="H61" s="19"/>
      <c r="I61" s="25"/>
      <c r="J61" s="3">
        <v>0</v>
      </c>
      <c r="K61" s="25"/>
      <c r="L61" s="3">
        <v>26.45</v>
      </c>
      <c r="M61" s="25"/>
      <c r="N61" s="25"/>
      <c r="O61" s="25"/>
    </row>
    <row r="62" spans="1:15" s="12" customFormat="1" ht="41.25" customHeight="1" thickBot="1">
      <c r="A62" s="18"/>
      <c r="B62" s="31">
        <v>10501022</v>
      </c>
      <c r="C62" s="34" t="s">
        <v>239</v>
      </c>
      <c r="D62" s="15" t="s">
        <v>201</v>
      </c>
      <c r="E62" s="41">
        <v>0</v>
      </c>
      <c r="F62" s="41">
        <v>1.35</v>
      </c>
      <c r="G62" s="42"/>
      <c r="H62" s="19"/>
      <c r="I62" s="25"/>
      <c r="J62" s="3">
        <v>0</v>
      </c>
      <c r="K62" s="25"/>
      <c r="L62" s="3">
        <v>-0.01</v>
      </c>
      <c r="M62" s="25"/>
      <c r="N62" s="25"/>
      <c r="O62" s="25"/>
    </row>
    <row r="63" spans="1:15" s="12" customFormat="1" ht="30" customHeight="1" thickBot="1">
      <c r="A63" s="18"/>
      <c r="B63" s="31">
        <v>10501050</v>
      </c>
      <c r="C63" s="34" t="s">
        <v>240</v>
      </c>
      <c r="D63" s="20" t="s">
        <v>214</v>
      </c>
      <c r="E63" s="41">
        <v>305</v>
      </c>
      <c r="F63" s="41">
        <v>-14.755000000000001</v>
      </c>
      <c r="G63" s="42">
        <f t="shared" si="2"/>
        <v>-4.8377049180327871</v>
      </c>
      <c r="H63" s="19"/>
      <c r="I63" s="25"/>
      <c r="J63" s="3"/>
      <c r="K63" s="25"/>
      <c r="L63" s="3"/>
      <c r="M63" s="25"/>
      <c r="N63" s="25"/>
      <c r="O63" s="25"/>
    </row>
    <row r="64" spans="1:15" s="12" customFormat="1" ht="30" customHeight="1" thickBot="1">
      <c r="A64" s="18"/>
      <c r="B64" s="31">
        <v>10501050</v>
      </c>
      <c r="C64" s="32" t="s">
        <v>132</v>
      </c>
      <c r="D64" s="26" t="s">
        <v>214</v>
      </c>
      <c r="E64" s="41">
        <v>0</v>
      </c>
      <c r="F64" s="41">
        <v>-224.45599999999999</v>
      </c>
      <c r="G64" s="42"/>
      <c r="H64" s="19"/>
      <c r="I64" s="25"/>
      <c r="J64" s="3">
        <v>0</v>
      </c>
      <c r="K64" s="25"/>
      <c r="L64" s="3">
        <v>251092.05</v>
      </c>
      <c r="M64" s="25"/>
      <c r="N64" s="25"/>
      <c r="O64" s="25"/>
    </row>
    <row r="65" spans="1:15" s="12" customFormat="1" ht="41.25" customHeight="1" thickBot="1">
      <c r="A65" s="18"/>
      <c r="B65" s="31">
        <v>10501050</v>
      </c>
      <c r="C65" s="32" t="s">
        <v>131</v>
      </c>
      <c r="D65" s="15" t="s">
        <v>130</v>
      </c>
      <c r="E65" s="41">
        <v>0</v>
      </c>
      <c r="F65" s="41">
        <v>1.6779999999999999</v>
      </c>
      <c r="G65" s="42"/>
      <c r="H65" s="19"/>
      <c r="I65" s="25"/>
      <c r="J65" s="3">
        <v>0</v>
      </c>
      <c r="K65" s="25"/>
      <c r="L65" s="3">
        <v>1758.56</v>
      </c>
      <c r="M65" s="25"/>
      <c r="N65" s="25"/>
      <c r="O65" s="25"/>
    </row>
    <row r="66" spans="1:15" s="12" customFormat="1" ht="41.25" customHeight="1" thickBot="1">
      <c r="A66" s="18"/>
      <c r="B66" s="31">
        <v>10501050</v>
      </c>
      <c r="C66" s="32" t="s">
        <v>129</v>
      </c>
      <c r="D66" s="15" t="s">
        <v>236</v>
      </c>
      <c r="E66" s="41">
        <f t="shared" si="4"/>
        <v>0</v>
      </c>
      <c r="F66" s="41">
        <v>1.575</v>
      </c>
      <c r="G66" s="42"/>
      <c r="H66" s="19"/>
      <c r="I66" s="25"/>
      <c r="J66" s="3">
        <v>0</v>
      </c>
      <c r="K66" s="25"/>
      <c r="L66" s="3">
        <v>1777.2</v>
      </c>
      <c r="M66" s="25"/>
      <c r="N66" s="25"/>
      <c r="O66" s="25"/>
    </row>
    <row r="67" spans="1:15" s="12" customFormat="1" ht="34.5" customHeight="1" thickBot="1">
      <c r="A67" s="18"/>
      <c r="B67" s="31">
        <v>10501050</v>
      </c>
      <c r="C67" s="32" t="s">
        <v>128</v>
      </c>
      <c r="D67" s="15" t="s">
        <v>127</v>
      </c>
      <c r="E67" s="41">
        <f t="shared" si="4"/>
        <v>0</v>
      </c>
      <c r="F67" s="41">
        <f t="shared" si="5"/>
        <v>0</v>
      </c>
      <c r="G67" s="42"/>
      <c r="H67" s="19"/>
      <c r="I67" s="25"/>
      <c r="J67" s="3">
        <v>0</v>
      </c>
      <c r="K67" s="25"/>
      <c r="L67" s="3">
        <v>0</v>
      </c>
      <c r="M67" s="25"/>
      <c r="N67" s="25"/>
      <c r="O67" s="25"/>
    </row>
    <row r="68" spans="1:15" ht="18" customHeight="1" thickBot="1">
      <c r="A68" s="4"/>
      <c r="B68" s="72" t="s">
        <v>126</v>
      </c>
      <c r="C68" s="73"/>
      <c r="D68" s="74"/>
      <c r="E68" s="45">
        <f>SUM(E69:E77)</f>
        <v>2153.6999999999998</v>
      </c>
      <c r="F68" s="45">
        <f>SUM(F69:F77)</f>
        <v>1521.8719999999996</v>
      </c>
      <c r="G68" s="43">
        <f t="shared" si="2"/>
        <v>70.663137855783049</v>
      </c>
      <c r="H68" s="2"/>
      <c r="I68" s="21"/>
      <c r="J68" s="6">
        <v>2262600</v>
      </c>
      <c r="K68" s="21"/>
      <c r="L68" s="6">
        <v>1892969.07</v>
      </c>
      <c r="M68" s="21"/>
      <c r="N68" s="21"/>
      <c r="O68" s="21"/>
    </row>
    <row r="69" spans="1:15" ht="30.75" customHeight="1" thickBot="1">
      <c r="A69" s="4"/>
      <c r="B69" s="31">
        <v>10502010</v>
      </c>
      <c r="C69" s="32" t="s">
        <v>125</v>
      </c>
      <c r="D69" s="15" t="s">
        <v>124</v>
      </c>
      <c r="E69" s="41">
        <v>2153.6999999999998</v>
      </c>
      <c r="F69" s="41">
        <v>33.341000000000001</v>
      </c>
      <c r="G69" s="42">
        <f t="shared" si="2"/>
        <v>1.5480800482889912</v>
      </c>
      <c r="H69" s="2"/>
      <c r="I69" s="21"/>
      <c r="J69" s="3">
        <v>2262600</v>
      </c>
      <c r="K69" s="21"/>
      <c r="L69" s="3">
        <v>0</v>
      </c>
      <c r="M69" s="21"/>
      <c r="N69" s="21"/>
      <c r="O69" s="21"/>
    </row>
    <row r="70" spans="1:15" ht="39.75" customHeight="1" thickBot="1">
      <c r="A70" s="4"/>
      <c r="B70" s="31">
        <v>10502010</v>
      </c>
      <c r="C70" s="32" t="s">
        <v>123</v>
      </c>
      <c r="D70" s="15" t="s">
        <v>215</v>
      </c>
      <c r="E70" s="41">
        <f t="shared" si="4"/>
        <v>0</v>
      </c>
      <c r="F70" s="41">
        <v>1349.1</v>
      </c>
      <c r="G70" s="42"/>
      <c r="H70" s="2"/>
      <c r="I70" s="21"/>
      <c r="J70" s="3">
        <v>0</v>
      </c>
      <c r="K70" s="21"/>
      <c r="L70" s="3">
        <v>1746569.46</v>
      </c>
      <c r="M70" s="21"/>
      <c r="N70" s="21"/>
      <c r="O70" s="21"/>
    </row>
    <row r="71" spans="1:15" ht="32.25" customHeight="1" thickBot="1">
      <c r="A71" s="4"/>
      <c r="B71" s="31">
        <v>10502010</v>
      </c>
      <c r="C71" s="32" t="s">
        <v>122</v>
      </c>
      <c r="D71" s="15" t="s">
        <v>121</v>
      </c>
      <c r="E71" s="41">
        <f t="shared" si="4"/>
        <v>0</v>
      </c>
      <c r="F71" s="41">
        <v>38.393999999999998</v>
      </c>
      <c r="G71" s="42"/>
      <c r="H71" s="2"/>
      <c r="I71" s="21"/>
      <c r="J71" s="3">
        <v>0</v>
      </c>
      <c r="K71" s="21"/>
      <c r="L71" s="3">
        <v>25798.46</v>
      </c>
      <c r="M71" s="21"/>
      <c r="N71" s="21"/>
      <c r="O71" s="21"/>
    </row>
    <row r="72" spans="1:15" ht="39.75" customHeight="1" thickBot="1">
      <c r="A72" s="4"/>
      <c r="B72" s="31">
        <v>10502010</v>
      </c>
      <c r="C72" s="32" t="s">
        <v>120</v>
      </c>
      <c r="D72" s="15" t="s">
        <v>202</v>
      </c>
      <c r="E72" s="41">
        <v>0</v>
      </c>
      <c r="F72" s="41">
        <v>69.287000000000006</v>
      </c>
      <c r="G72" s="42"/>
      <c r="H72" s="2"/>
      <c r="I72" s="21"/>
      <c r="J72" s="3">
        <v>0</v>
      </c>
      <c r="K72" s="21"/>
      <c r="L72" s="3">
        <v>104576.16</v>
      </c>
      <c r="M72" s="21"/>
      <c r="N72" s="21"/>
      <c r="O72" s="21"/>
    </row>
    <row r="73" spans="1:15" ht="31.5" customHeight="1" thickBot="1">
      <c r="A73" s="4"/>
      <c r="B73" s="31">
        <v>10502010</v>
      </c>
      <c r="C73" s="32" t="s">
        <v>119</v>
      </c>
      <c r="D73" s="15" t="s">
        <v>118</v>
      </c>
      <c r="E73" s="41">
        <v>0</v>
      </c>
      <c r="F73" s="41">
        <v>-0.3</v>
      </c>
      <c r="G73" s="42"/>
      <c r="H73" s="2"/>
      <c r="I73" s="21"/>
      <c r="J73" s="3">
        <v>0</v>
      </c>
      <c r="K73" s="21"/>
      <c r="L73" s="3">
        <v>-8044.95</v>
      </c>
      <c r="M73" s="21"/>
      <c r="N73" s="21"/>
      <c r="O73" s="21"/>
    </row>
    <row r="74" spans="1:15" ht="39.75" customHeight="1" thickBot="1">
      <c r="A74" s="4"/>
      <c r="B74" s="31">
        <v>10502020</v>
      </c>
      <c r="C74" s="32" t="s">
        <v>117</v>
      </c>
      <c r="D74" s="15" t="s">
        <v>216</v>
      </c>
      <c r="E74" s="41">
        <v>0</v>
      </c>
      <c r="F74" s="41">
        <v>20.09</v>
      </c>
      <c r="G74" s="42"/>
      <c r="H74" s="2"/>
      <c r="I74" s="21"/>
      <c r="J74" s="3">
        <v>0</v>
      </c>
      <c r="K74" s="21"/>
      <c r="L74" s="3">
        <v>7327.22</v>
      </c>
      <c r="M74" s="21"/>
      <c r="N74" s="21"/>
      <c r="O74" s="21"/>
    </row>
    <row r="75" spans="1:15" ht="39.75" customHeight="1" thickBot="1">
      <c r="A75" s="4"/>
      <c r="B75" s="31">
        <v>10502020</v>
      </c>
      <c r="C75" s="32" t="s">
        <v>116</v>
      </c>
      <c r="D75" s="15" t="s">
        <v>217</v>
      </c>
      <c r="E75" s="41">
        <v>0</v>
      </c>
      <c r="F75" s="41">
        <v>11.86</v>
      </c>
      <c r="G75" s="42"/>
      <c r="H75" s="2"/>
      <c r="I75" s="21"/>
      <c r="J75" s="3">
        <v>0</v>
      </c>
      <c r="K75" s="21"/>
      <c r="L75" s="3">
        <v>18905.84</v>
      </c>
      <c r="M75" s="21"/>
      <c r="N75" s="21"/>
      <c r="O75" s="21"/>
    </row>
    <row r="76" spans="1:15" ht="39.75" customHeight="1" thickBot="1">
      <c r="A76" s="4"/>
      <c r="B76" s="31">
        <v>10502020</v>
      </c>
      <c r="C76" s="32" t="s">
        <v>115</v>
      </c>
      <c r="D76" s="15" t="s">
        <v>218</v>
      </c>
      <c r="E76" s="41">
        <v>0</v>
      </c>
      <c r="F76" s="41">
        <v>0.1</v>
      </c>
      <c r="G76" s="42"/>
      <c r="H76" s="2"/>
      <c r="I76" s="21"/>
      <c r="J76" s="3">
        <v>0</v>
      </c>
      <c r="K76" s="21"/>
      <c r="L76" s="3">
        <v>-1623.96</v>
      </c>
      <c r="M76" s="21"/>
      <c r="N76" s="21"/>
      <c r="O76" s="21"/>
    </row>
    <row r="77" spans="1:15" ht="39.75" customHeight="1" thickBot="1">
      <c r="A77" s="4"/>
      <c r="B77" s="31">
        <v>10502020</v>
      </c>
      <c r="C77" s="32" t="s">
        <v>114</v>
      </c>
      <c r="D77" s="15" t="s">
        <v>113</v>
      </c>
      <c r="E77" s="41">
        <f t="shared" si="4"/>
        <v>0</v>
      </c>
      <c r="F77" s="41">
        <v>0</v>
      </c>
      <c r="G77" s="42"/>
      <c r="H77" s="2"/>
      <c r="I77" s="21"/>
      <c r="J77" s="3">
        <v>0</v>
      </c>
      <c r="K77" s="21"/>
      <c r="L77" s="3">
        <v>-539.16</v>
      </c>
      <c r="M77" s="21"/>
      <c r="N77" s="21"/>
      <c r="O77" s="21"/>
    </row>
    <row r="78" spans="1:15" ht="12.75" customHeight="1" thickBot="1">
      <c r="A78" s="4"/>
      <c r="B78" s="69" t="s">
        <v>112</v>
      </c>
      <c r="C78" s="69"/>
      <c r="D78" s="69"/>
      <c r="E78" s="45">
        <f>SUM(E79:E87)</f>
        <v>167.37</v>
      </c>
      <c r="F78" s="45">
        <f>SUM(F79:F87)</f>
        <v>235.51499999999999</v>
      </c>
      <c r="G78" s="43">
        <f t="shared" si="2"/>
        <v>140.71518193224591</v>
      </c>
      <c r="H78" s="2"/>
      <c r="I78" s="21"/>
      <c r="J78" s="6">
        <v>349500</v>
      </c>
      <c r="K78" s="21"/>
      <c r="L78" s="6">
        <v>118773.97</v>
      </c>
      <c r="M78" s="21"/>
      <c r="N78" s="21"/>
      <c r="O78" s="21"/>
    </row>
    <row r="79" spans="1:15" ht="21" customHeight="1" thickBot="1">
      <c r="A79" s="4"/>
      <c r="B79" s="31">
        <v>10503010</v>
      </c>
      <c r="C79" s="32" t="s">
        <v>111</v>
      </c>
      <c r="D79" s="15" t="s">
        <v>110</v>
      </c>
      <c r="E79" s="41">
        <v>167.37</v>
      </c>
      <c r="F79" s="41">
        <v>2.4180000000000001</v>
      </c>
      <c r="G79" s="42">
        <f t="shared" si="2"/>
        <v>1.4447033518551711</v>
      </c>
      <c r="H79" s="2"/>
      <c r="I79" s="21"/>
      <c r="J79" s="3">
        <v>349500</v>
      </c>
      <c r="K79" s="21"/>
      <c r="L79" s="3">
        <v>0</v>
      </c>
      <c r="M79" s="21"/>
      <c r="N79" s="21"/>
      <c r="O79" s="21"/>
    </row>
    <row r="80" spans="1:15" ht="39" customHeight="1" thickBot="1">
      <c r="A80" s="4"/>
      <c r="B80" s="31">
        <v>10503010</v>
      </c>
      <c r="C80" s="32" t="s">
        <v>109</v>
      </c>
      <c r="D80" s="15" t="s">
        <v>108</v>
      </c>
      <c r="E80" s="41">
        <v>0</v>
      </c>
      <c r="F80" s="41">
        <v>204.744</v>
      </c>
      <c r="G80" s="42"/>
      <c r="H80" s="2"/>
      <c r="I80" s="21"/>
      <c r="J80" s="3">
        <v>0</v>
      </c>
      <c r="K80" s="21"/>
      <c r="L80" s="3">
        <v>111363.4</v>
      </c>
      <c r="M80" s="21"/>
      <c r="N80" s="21"/>
      <c r="O80" s="21"/>
    </row>
    <row r="81" spans="1:15" ht="25.5" customHeight="1" thickBot="1">
      <c r="A81" s="4"/>
      <c r="B81" s="31">
        <v>10503010</v>
      </c>
      <c r="C81" s="32" t="s">
        <v>107</v>
      </c>
      <c r="D81" s="15" t="s">
        <v>106</v>
      </c>
      <c r="E81" s="41">
        <f t="shared" si="4"/>
        <v>0</v>
      </c>
      <c r="F81" s="41">
        <v>10.95</v>
      </c>
      <c r="G81" s="42"/>
      <c r="H81" s="2"/>
      <c r="I81" s="21"/>
      <c r="J81" s="3">
        <v>0</v>
      </c>
      <c r="K81" s="21"/>
      <c r="L81" s="3">
        <v>2642.66</v>
      </c>
      <c r="M81" s="21"/>
      <c r="N81" s="21"/>
      <c r="O81" s="21"/>
    </row>
    <row r="82" spans="1:15" ht="39.75" customHeight="1" thickBot="1">
      <c r="A82" s="4"/>
      <c r="B82" s="31">
        <v>10503010</v>
      </c>
      <c r="C82" s="32" t="s">
        <v>105</v>
      </c>
      <c r="D82" s="15" t="s">
        <v>104</v>
      </c>
      <c r="E82" s="41">
        <f t="shared" si="4"/>
        <v>0</v>
      </c>
      <c r="F82" s="41">
        <v>14.074999999999999</v>
      </c>
      <c r="G82" s="42"/>
      <c r="H82" s="2"/>
      <c r="I82" s="21"/>
      <c r="J82" s="3">
        <v>0</v>
      </c>
      <c r="K82" s="21"/>
      <c r="L82" s="3">
        <v>4000</v>
      </c>
      <c r="M82" s="21"/>
      <c r="N82" s="21"/>
      <c r="O82" s="21"/>
    </row>
    <row r="83" spans="1:15" ht="25.5" customHeight="1" thickBot="1">
      <c r="A83" s="4"/>
      <c r="B83" s="31">
        <v>10503010</v>
      </c>
      <c r="C83" s="32" t="s">
        <v>103</v>
      </c>
      <c r="D83" s="15" t="s">
        <v>102</v>
      </c>
      <c r="E83" s="41">
        <v>0</v>
      </c>
      <c r="F83" s="41">
        <v>3.234</v>
      </c>
      <c r="G83" s="42"/>
      <c r="H83" s="2"/>
      <c r="I83" s="21"/>
      <c r="J83" s="3">
        <v>0</v>
      </c>
      <c r="K83" s="21"/>
      <c r="L83" s="3">
        <v>0</v>
      </c>
      <c r="M83" s="21"/>
      <c r="N83" s="21"/>
      <c r="O83" s="21"/>
    </row>
    <row r="84" spans="1:15" ht="51" customHeight="1" thickBot="1">
      <c r="A84" s="4"/>
      <c r="B84" s="31">
        <v>10503020</v>
      </c>
      <c r="C84" s="32" t="s">
        <v>101</v>
      </c>
      <c r="D84" s="15" t="s">
        <v>219</v>
      </c>
      <c r="E84" s="41">
        <f t="shared" si="4"/>
        <v>0</v>
      </c>
      <c r="F84" s="41">
        <v>0</v>
      </c>
      <c r="G84" s="42"/>
      <c r="H84" s="2"/>
      <c r="I84" s="21"/>
      <c r="J84" s="3">
        <v>0</v>
      </c>
      <c r="K84" s="21"/>
      <c r="L84" s="3">
        <v>513</v>
      </c>
      <c r="M84" s="21"/>
      <c r="N84" s="21"/>
      <c r="O84" s="21"/>
    </row>
    <row r="85" spans="1:15" ht="36" customHeight="1" thickBot="1">
      <c r="A85" s="4"/>
      <c r="B85" s="31">
        <v>10503020</v>
      </c>
      <c r="C85" s="32" t="s">
        <v>100</v>
      </c>
      <c r="D85" s="15" t="s">
        <v>99</v>
      </c>
      <c r="E85" s="41">
        <f t="shared" ref="E85:E116" si="6">J85/1000</f>
        <v>0</v>
      </c>
      <c r="F85" s="41">
        <v>0</v>
      </c>
      <c r="G85" s="42"/>
      <c r="H85" s="2"/>
      <c r="I85" s="21"/>
      <c r="J85" s="3">
        <v>0</v>
      </c>
      <c r="K85" s="21"/>
      <c r="L85" s="3">
        <v>254.91</v>
      </c>
      <c r="M85" s="21"/>
      <c r="N85" s="21"/>
      <c r="O85" s="21"/>
    </row>
    <row r="86" spans="1:15" ht="36" customHeight="1" thickBot="1">
      <c r="A86" s="4"/>
      <c r="B86" s="31">
        <v>10503020</v>
      </c>
      <c r="C86" s="34" t="s">
        <v>241</v>
      </c>
      <c r="D86" s="15" t="s">
        <v>99</v>
      </c>
      <c r="E86" s="41">
        <v>0</v>
      </c>
      <c r="F86" s="41">
        <v>9.4E-2</v>
      </c>
      <c r="G86" s="42"/>
      <c r="H86" s="2"/>
      <c r="I86" s="21"/>
      <c r="J86" s="3"/>
      <c r="K86" s="21"/>
      <c r="L86" s="3"/>
      <c r="M86" s="21"/>
      <c r="N86" s="21"/>
      <c r="O86" s="21"/>
    </row>
    <row r="87" spans="1:15" ht="37.5" customHeight="1" thickBot="1">
      <c r="A87" s="4"/>
      <c r="B87" s="31">
        <v>10503020</v>
      </c>
      <c r="C87" s="32" t="s">
        <v>98</v>
      </c>
      <c r="D87" s="15" t="s">
        <v>97</v>
      </c>
      <c r="E87" s="41">
        <f t="shared" si="6"/>
        <v>0</v>
      </c>
      <c r="F87" s="41">
        <f t="shared" ref="F87:F121" si="7">L87/1000</f>
        <v>0</v>
      </c>
      <c r="G87" s="42"/>
      <c r="H87" s="2"/>
      <c r="I87" s="21"/>
      <c r="J87" s="3">
        <v>0</v>
      </c>
      <c r="K87" s="21"/>
      <c r="L87" s="3">
        <v>0</v>
      </c>
      <c r="M87" s="21"/>
      <c r="N87" s="21"/>
      <c r="O87" s="21"/>
    </row>
    <row r="88" spans="1:15" ht="16.5" customHeight="1" thickBot="1">
      <c r="A88" s="4"/>
      <c r="B88" s="69" t="s">
        <v>96</v>
      </c>
      <c r="C88" s="69"/>
      <c r="D88" s="69"/>
      <c r="E88" s="45">
        <f>SUM(E89:E92)</f>
        <v>83.7</v>
      </c>
      <c r="F88" s="45">
        <f>SUM(F90:F92)</f>
        <v>193.792</v>
      </c>
      <c r="G88" s="43">
        <f t="shared" ref="G88:G147" si="8">F88/E88*100</f>
        <v>231.53166069295099</v>
      </c>
      <c r="H88" s="2"/>
      <c r="I88" s="21"/>
      <c r="J88" s="6">
        <v>0</v>
      </c>
      <c r="K88" s="21"/>
      <c r="L88" s="6">
        <v>228138.71</v>
      </c>
      <c r="M88" s="21"/>
      <c r="N88" s="21"/>
      <c r="O88" s="21"/>
    </row>
    <row r="89" spans="1:15" ht="24.75" thickBot="1">
      <c r="A89" s="4"/>
      <c r="B89" s="31">
        <v>10504020</v>
      </c>
      <c r="C89" s="32" t="s">
        <v>125</v>
      </c>
      <c r="D89" s="23" t="s">
        <v>124</v>
      </c>
      <c r="E89" s="41">
        <v>83.7</v>
      </c>
      <c r="F89" s="41">
        <v>0</v>
      </c>
      <c r="G89" s="42">
        <f t="shared" si="8"/>
        <v>0</v>
      </c>
      <c r="H89" s="2"/>
      <c r="I89" s="21"/>
      <c r="J89" s="6"/>
      <c r="K89" s="21"/>
      <c r="L89" s="6"/>
      <c r="M89" s="21"/>
      <c r="N89" s="21"/>
      <c r="O89" s="21"/>
    </row>
    <row r="90" spans="1:15" ht="51" customHeight="1" thickBot="1">
      <c r="A90" s="4"/>
      <c r="B90" s="31">
        <v>10504020</v>
      </c>
      <c r="C90" s="32" t="s">
        <v>95</v>
      </c>
      <c r="D90" s="13" t="s">
        <v>220</v>
      </c>
      <c r="E90" s="41">
        <v>0</v>
      </c>
      <c r="F90" s="41">
        <v>193.61199999999999</v>
      </c>
      <c r="G90" s="42"/>
      <c r="H90" s="2"/>
      <c r="I90" s="21"/>
      <c r="J90" s="3">
        <v>0</v>
      </c>
      <c r="K90" s="21"/>
      <c r="L90" s="3">
        <v>228000.9</v>
      </c>
      <c r="M90" s="21"/>
      <c r="N90" s="21"/>
      <c r="O90" s="21"/>
    </row>
    <row r="91" spans="1:15" ht="51" customHeight="1" thickBot="1">
      <c r="A91" s="4"/>
      <c r="B91" s="31">
        <v>10504020</v>
      </c>
      <c r="C91" s="34" t="s">
        <v>242</v>
      </c>
      <c r="D91" s="13" t="s">
        <v>220</v>
      </c>
      <c r="E91" s="41">
        <v>0</v>
      </c>
      <c r="F91" s="41">
        <v>0.18</v>
      </c>
      <c r="G91" s="42"/>
      <c r="H91" s="2"/>
      <c r="I91" s="21"/>
      <c r="J91" s="3"/>
      <c r="K91" s="21"/>
      <c r="L91" s="3"/>
      <c r="M91" s="21"/>
      <c r="N91" s="21"/>
      <c r="O91" s="21"/>
    </row>
    <row r="92" spans="1:15" ht="38.25" customHeight="1" thickBot="1">
      <c r="A92" s="4"/>
      <c r="B92" s="31">
        <v>10504020</v>
      </c>
      <c r="C92" s="32" t="s">
        <v>94</v>
      </c>
      <c r="D92" s="13" t="s">
        <v>93</v>
      </c>
      <c r="E92" s="41">
        <f t="shared" si="6"/>
        <v>0</v>
      </c>
      <c r="F92" s="41">
        <v>0</v>
      </c>
      <c r="G92" s="42"/>
      <c r="H92" s="2"/>
      <c r="I92" s="21"/>
      <c r="J92" s="3">
        <v>0</v>
      </c>
      <c r="K92" s="21"/>
      <c r="L92" s="3">
        <v>137.81</v>
      </c>
      <c r="M92" s="21"/>
      <c r="N92" s="21"/>
      <c r="O92" s="21"/>
    </row>
    <row r="93" spans="1:15" ht="12.75" customHeight="1" thickBot="1">
      <c r="A93" s="4"/>
      <c r="B93" s="69" t="s">
        <v>92</v>
      </c>
      <c r="C93" s="69"/>
      <c r="D93" s="69"/>
      <c r="E93" s="45">
        <f t="shared" si="6"/>
        <v>0</v>
      </c>
      <c r="F93" s="45">
        <f>F94</f>
        <v>-9.8490000000000002</v>
      </c>
      <c r="G93" s="42"/>
      <c r="H93" s="2"/>
      <c r="I93" s="21"/>
      <c r="J93" s="6">
        <v>0</v>
      </c>
      <c r="K93" s="21"/>
      <c r="L93" s="6">
        <v>-2652</v>
      </c>
      <c r="M93" s="21"/>
      <c r="N93" s="21"/>
      <c r="O93" s="21"/>
    </row>
    <row r="94" spans="1:15" ht="12.75" customHeight="1" thickBot="1">
      <c r="A94" s="4"/>
      <c r="B94" s="69" t="s">
        <v>91</v>
      </c>
      <c r="C94" s="69"/>
      <c r="D94" s="69"/>
      <c r="E94" s="45">
        <f t="shared" si="6"/>
        <v>0</v>
      </c>
      <c r="F94" s="45">
        <f>SUM(F95:F96)</f>
        <v>-9.8490000000000002</v>
      </c>
      <c r="G94" s="42"/>
      <c r="H94" s="2"/>
      <c r="I94" s="21"/>
      <c r="J94" s="6">
        <v>0</v>
      </c>
      <c r="K94" s="21"/>
      <c r="L94" s="6">
        <v>-2652</v>
      </c>
      <c r="M94" s="21"/>
      <c r="N94" s="21"/>
      <c r="O94" s="21"/>
    </row>
    <row r="95" spans="1:15" ht="36.75" customHeight="1" thickBot="1">
      <c r="A95" s="4"/>
      <c r="B95" s="36" t="s">
        <v>243</v>
      </c>
      <c r="C95" s="34" t="s">
        <v>244</v>
      </c>
      <c r="D95" s="13" t="s">
        <v>245</v>
      </c>
      <c r="E95" s="41">
        <f t="shared" si="6"/>
        <v>0</v>
      </c>
      <c r="F95" s="41">
        <v>-5.5519999999999996</v>
      </c>
      <c r="G95" s="42"/>
      <c r="H95" s="2"/>
      <c r="I95" s="21"/>
      <c r="J95" s="3">
        <v>0</v>
      </c>
      <c r="K95" s="21"/>
      <c r="L95" s="3">
        <v>-2652</v>
      </c>
      <c r="M95" s="21"/>
      <c r="N95" s="21"/>
      <c r="O95" s="21"/>
    </row>
    <row r="96" spans="1:15" ht="39" customHeight="1" thickBot="1">
      <c r="A96" s="4"/>
      <c r="B96" s="36" t="s">
        <v>243</v>
      </c>
      <c r="C96" s="34" t="s">
        <v>244</v>
      </c>
      <c r="D96" s="13" t="s">
        <v>245</v>
      </c>
      <c r="E96" s="41">
        <v>0</v>
      </c>
      <c r="F96" s="41">
        <v>-4.2969999999999997</v>
      </c>
      <c r="G96" s="42"/>
      <c r="H96" s="2"/>
      <c r="I96" s="21"/>
      <c r="J96" s="35"/>
      <c r="K96" s="21"/>
      <c r="L96" s="35"/>
      <c r="M96" s="21"/>
      <c r="N96" s="21"/>
      <c r="O96" s="21"/>
    </row>
    <row r="97" spans="1:15" ht="12.75" customHeight="1" thickBot="1">
      <c r="A97" s="4"/>
      <c r="B97" s="69" t="s">
        <v>90</v>
      </c>
      <c r="C97" s="69"/>
      <c r="D97" s="69"/>
      <c r="E97" s="45">
        <f>E98+E102</f>
        <v>1134.8</v>
      </c>
      <c r="F97" s="45">
        <f>F98+F102</f>
        <v>2081.1260000000002</v>
      </c>
      <c r="G97" s="43">
        <f t="shared" si="8"/>
        <v>183.39143461402892</v>
      </c>
      <c r="H97" s="2"/>
      <c r="I97" s="21"/>
      <c r="J97" s="6">
        <v>409800</v>
      </c>
      <c r="K97" s="21"/>
      <c r="L97" s="6">
        <v>528353.30000000005</v>
      </c>
      <c r="M97" s="21"/>
      <c r="N97" s="21"/>
      <c r="O97" s="21"/>
    </row>
    <row r="98" spans="1:15" ht="26.25" customHeight="1" thickBot="1">
      <c r="A98" s="4"/>
      <c r="B98" s="69" t="s">
        <v>89</v>
      </c>
      <c r="C98" s="69"/>
      <c r="D98" s="69"/>
      <c r="E98" s="45">
        <f>SUM(E99:E101)</f>
        <v>954.8</v>
      </c>
      <c r="F98" s="45">
        <f>SUM(F99:F101)</f>
        <v>1786.126</v>
      </c>
      <c r="G98" s="43">
        <f t="shared" si="8"/>
        <v>187.06807708420612</v>
      </c>
      <c r="H98" s="2"/>
      <c r="I98" s="21"/>
      <c r="J98" s="6">
        <v>409800</v>
      </c>
      <c r="K98" s="21"/>
      <c r="L98" s="6">
        <v>288353.3</v>
      </c>
      <c r="M98" s="21"/>
      <c r="N98" s="21"/>
      <c r="O98" s="21"/>
    </row>
    <row r="99" spans="1:15" ht="36" customHeight="1" thickBot="1">
      <c r="A99" s="4"/>
      <c r="B99" s="31">
        <v>10803010</v>
      </c>
      <c r="C99" s="32" t="s">
        <v>88</v>
      </c>
      <c r="D99" s="13" t="s">
        <v>87</v>
      </c>
      <c r="E99" s="41">
        <v>954.8</v>
      </c>
      <c r="F99" s="41">
        <v>5.0060000000000002</v>
      </c>
      <c r="G99" s="42">
        <f t="shared" si="8"/>
        <v>0.52429828236279852</v>
      </c>
      <c r="H99" s="2"/>
      <c r="I99" s="21"/>
      <c r="J99" s="3">
        <v>409800</v>
      </c>
      <c r="K99" s="21"/>
      <c r="L99" s="3">
        <v>0</v>
      </c>
      <c r="M99" s="21"/>
      <c r="N99" s="21"/>
      <c r="O99" s="21"/>
    </row>
    <row r="100" spans="1:15" ht="37.5" customHeight="1" thickBot="1">
      <c r="A100" s="4"/>
      <c r="B100" s="31">
        <v>10803010</v>
      </c>
      <c r="C100" s="32" t="s">
        <v>86</v>
      </c>
      <c r="D100" s="13" t="s">
        <v>197</v>
      </c>
      <c r="E100" s="41">
        <f t="shared" si="6"/>
        <v>0</v>
      </c>
      <c r="F100" s="41">
        <v>1781.12</v>
      </c>
      <c r="G100" s="42"/>
      <c r="H100" s="2"/>
      <c r="I100" s="21"/>
      <c r="J100" s="3">
        <v>0</v>
      </c>
      <c r="K100" s="21"/>
      <c r="L100" s="3">
        <v>288953.3</v>
      </c>
      <c r="M100" s="21"/>
      <c r="N100" s="21"/>
      <c r="O100" s="21"/>
    </row>
    <row r="101" spans="1:15" ht="36" customHeight="1" thickBot="1">
      <c r="A101" s="4"/>
      <c r="B101" s="31">
        <v>10803010</v>
      </c>
      <c r="C101" s="32" t="s">
        <v>85</v>
      </c>
      <c r="D101" s="13" t="s">
        <v>197</v>
      </c>
      <c r="E101" s="41">
        <f t="shared" si="6"/>
        <v>0</v>
      </c>
      <c r="F101" s="41">
        <v>0</v>
      </c>
      <c r="G101" s="42"/>
      <c r="H101" s="2"/>
      <c r="I101" s="21"/>
      <c r="J101" s="3">
        <v>0</v>
      </c>
      <c r="K101" s="21"/>
      <c r="L101" s="3">
        <v>-600</v>
      </c>
      <c r="M101" s="21"/>
      <c r="N101" s="21"/>
      <c r="O101" s="21"/>
    </row>
    <row r="102" spans="1:15" ht="24.75" customHeight="1" thickBot="1">
      <c r="A102" s="4"/>
      <c r="B102" s="69" t="s">
        <v>84</v>
      </c>
      <c r="C102" s="69"/>
      <c r="D102" s="69"/>
      <c r="E102" s="45">
        <f>SUM(E103:E104)</f>
        <v>180</v>
      </c>
      <c r="F102" s="45">
        <f>SUM(F103:F104)</f>
        <v>295</v>
      </c>
      <c r="G102" s="43">
        <f t="shared" si="8"/>
        <v>163.88888888888889</v>
      </c>
      <c r="H102" s="2"/>
      <c r="I102" s="21"/>
      <c r="J102" s="6">
        <v>0</v>
      </c>
      <c r="K102" s="21"/>
      <c r="L102" s="6">
        <v>240000</v>
      </c>
      <c r="M102" s="21"/>
      <c r="N102" s="21"/>
      <c r="O102" s="21"/>
    </row>
    <row r="103" spans="1:15" ht="24.75" customHeight="1" thickBot="1">
      <c r="A103" s="4"/>
      <c r="B103" s="31">
        <v>10807150</v>
      </c>
      <c r="C103" s="34" t="s">
        <v>256</v>
      </c>
      <c r="D103" s="15" t="s">
        <v>82</v>
      </c>
      <c r="E103" s="41">
        <v>180</v>
      </c>
      <c r="F103" s="41">
        <v>0</v>
      </c>
      <c r="G103" s="42">
        <f t="shared" si="8"/>
        <v>0</v>
      </c>
      <c r="H103" s="2"/>
      <c r="I103" s="21"/>
      <c r="J103" s="6"/>
      <c r="K103" s="21"/>
      <c r="L103" s="6"/>
      <c r="M103" s="21"/>
      <c r="N103" s="21"/>
      <c r="O103" s="21"/>
    </row>
    <row r="104" spans="1:15" ht="27" customHeight="1" thickBot="1">
      <c r="A104" s="4"/>
      <c r="B104" s="31">
        <v>10807150</v>
      </c>
      <c r="C104" s="32" t="s">
        <v>83</v>
      </c>
      <c r="D104" s="13" t="s">
        <v>82</v>
      </c>
      <c r="E104" s="41">
        <v>0</v>
      </c>
      <c r="F104" s="41">
        <v>295</v>
      </c>
      <c r="G104" s="42"/>
      <c r="H104" s="2"/>
      <c r="I104" s="21"/>
      <c r="J104" s="3">
        <v>0</v>
      </c>
      <c r="K104" s="21"/>
      <c r="L104" s="3">
        <v>240000</v>
      </c>
      <c r="M104" s="21"/>
      <c r="N104" s="21"/>
      <c r="O104" s="21"/>
    </row>
    <row r="105" spans="1:15" ht="24.75" customHeight="1" thickBot="1">
      <c r="A105" s="4"/>
      <c r="B105" s="69" t="s">
        <v>81</v>
      </c>
      <c r="C105" s="69"/>
      <c r="D105" s="69"/>
      <c r="E105" s="45">
        <f>SUM(E107)</f>
        <v>112.1</v>
      </c>
      <c r="F105" s="45">
        <f>SUM(F107)</f>
        <v>0.1</v>
      </c>
      <c r="G105" s="43">
        <f t="shared" si="8"/>
        <v>8.9206066012488858E-2</v>
      </c>
      <c r="H105" s="2"/>
      <c r="I105" s="21"/>
      <c r="J105" s="6">
        <v>0</v>
      </c>
      <c r="K105" s="21"/>
      <c r="L105" s="6">
        <v>63</v>
      </c>
      <c r="M105" s="21"/>
      <c r="N105" s="21"/>
      <c r="O105" s="21"/>
    </row>
    <row r="106" spans="1:15" ht="12.75" customHeight="1" thickBot="1">
      <c r="A106" s="4"/>
      <c r="B106" s="69" t="s">
        <v>80</v>
      </c>
      <c r="C106" s="69"/>
      <c r="D106" s="69"/>
      <c r="E106" s="45">
        <f t="shared" si="6"/>
        <v>0</v>
      </c>
      <c r="F106" s="45">
        <f t="shared" si="7"/>
        <v>6.3E-2</v>
      </c>
      <c r="G106" s="42"/>
      <c r="H106" s="2"/>
      <c r="I106" s="21"/>
      <c r="J106" s="6">
        <v>0</v>
      </c>
      <c r="K106" s="21"/>
      <c r="L106" s="6">
        <v>63</v>
      </c>
      <c r="M106" s="21"/>
      <c r="N106" s="21"/>
      <c r="O106" s="21"/>
    </row>
    <row r="107" spans="1:15" ht="37.5" customHeight="1" thickBot="1">
      <c r="A107" s="4"/>
      <c r="B107" s="31">
        <v>10907053</v>
      </c>
      <c r="C107" s="32" t="s">
        <v>79</v>
      </c>
      <c r="D107" s="13" t="s">
        <v>198</v>
      </c>
      <c r="E107" s="41">
        <v>112.1</v>
      </c>
      <c r="F107" s="41">
        <v>0.1</v>
      </c>
      <c r="G107" s="42">
        <f t="shared" si="8"/>
        <v>8.9206066012488858E-2</v>
      </c>
      <c r="H107" s="2"/>
      <c r="I107" s="21"/>
      <c r="J107" s="3">
        <v>0</v>
      </c>
      <c r="K107" s="21"/>
      <c r="L107" s="3">
        <v>63</v>
      </c>
      <c r="M107" s="21"/>
      <c r="N107" s="21"/>
      <c r="O107" s="21"/>
    </row>
    <row r="108" spans="1:15" ht="24.75" customHeight="1" thickBot="1">
      <c r="A108" s="4"/>
      <c r="B108" s="69" t="s">
        <v>78</v>
      </c>
      <c r="C108" s="69"/>
      <c r="D108" s="69"/>
      <c r="E108" s="45">
        <f>SUM(E109)</f>
        <v>5656.3</v>
      </c>
      <c r="F108" s="45">
        <f>SUM(F109)</f>
        <v>5772.7</v>
      </c>
      <c r="G108" s="43">
        <f t="shared" si="8"/>
        <v>102.05788236126089</v>
      </c>
      <c r="H108" s="2"/>
      <c r="I108" s="21"/>
      <c r="J108" s="6">
        <v>5342400</v>
      </c>
      <c r="K108" s="21"/>
      <c r="L108" s="6">
        <v>6085502.8099999996</v>
      </c>
      <c r="M108" s="21"/>
      <c r="N108" s="21"/>
      <c r="O108" s="21"/>
    </row>
    <row r="109" spans="1:15" ht="48.75" customHeight="1" thickBot="1">
      <c r="A109" s="4"/>
      <c r="B109" s="69" t="s">
        <v>189</v>
      </c>
      <c r="C109" s="69"/>
      <c r="D109" s="69"/>
      <c r="E109" s="45">
        <f>SUM(E110)</f>
        <v>5656.3</v>
      </c>
      <c r="F109" s="45">
        <f>SUM(F110)</f>
        <v>5772.7</v>
      </c>
      <c r="G109" s="43">
        <f t="shared" si="8"/>
        <v>102.05788236126089</v>
      </c>
      <c r="H109" s="2"/>
      <c r="I109" s="21"/>
      <c r="J109" s="6">
        <v>5342400</v>
      </c>
      <c r="K109" s="21"/>
      <c r="L109" s="6">
        <v>6085502.8099999996</v>
      </c>
      <c r="M109" s="21"/>
      <c r="N109" s="21"/>
      <c r="O109" s="21"/>
    </row>
    <row r="110" spans="1:15" ht="75.75" customHeight="1" thickBot="1">
      <c r="A110" s="4"/>
      <c r="B110" s="31">
        <v>11105013</v>
      </c>
      <c r="C110" s="32" t="s">
        <v>77</v>
      </c>
      <c r="D110" s="20" t="s">
        <v>221</v>
      </c>
      <c r="E110" s="41">
        <v>5656.3</v>
      </c>
      <c r="F110" s="41">
        <v>5772.7</v>
      </c>
      <c r="G110" s="42">
        <f t="shared" si="8"/>
        <v>102.05788236126089</v>
      </c>
      <c r="H110" s="2"/>
      <c r="I110" s="21"/>
      <c r="J110" s="3">
        <v>24700</v>
      </c>
      <c r="K110" s="21"/>
      <c r="L110" s="3">
        <v>0</v>
      </c>
      <c r="M110" s="21"/>
      <c r="N110" s="21"/>
      <c r="O110" s="21"/>
    </row>
    <row r="111" spans="1:15" ht="75" hidden="1" customHeight="1" thickBot="1">
      <c r="A111" s="4"/>
      <c r="B111" s="31">
        <v>11105013</v>
      </c>
      <c r="C111" s="32" t="s">
        <v>76</v>
      </c>
      <c r="D111" s="20" t="s">
        <v>221</v>
      </c>
      <c r="E111" s="41">
        <f t="shared" si="6"/>
        <v>0</v>
      </c>
      <c r="F111" s="41">
        <v>0</v>
      </c>
      <c r="G111" s="42" t="e">
        <f t="shared" si="8"/>
        <v>#DIV/0!</v>
      </c>
      <c r="H111" s="2"/>
      <c r="I111" s="21"/>
      <c r="J111" s="3">
        <v>0</v>
      </c>
      <c r="K111" s="21"/>
      <c r="L111" s="3">
        <v>21496.22</v>
      </c>
      <c r="M111" s="21"/>
      <c r="N111" s="21"/>
      <c r="O111" s="21"/>
    </row>
    <row r="112" spans="1:15" ht="73.5" hidden="1" customHeight="1" thickBot="1">
      <c r="A112" s="4"/>
      <c r="B112" s="31">
        <v>11105025</v>
      </c>
      <c r="C112" s="32" t="s">
        <v>75</v>
      </c>
      <c r="D112" s="20" t="s">
        <v>222</v>
      </c>
      <c r="E112" s="41">
        <v>0</v>
      </c>
      <c r="F112" s="41">
        <v>0</v>
      </c>
      <c r="G112" s="42" t="e">
        <f t="shared" si="8"/>
        <v>#DIV/0!</v>
      </c>
      <c r="H112" s="2"/>
      <c r="I112" s="21"/>
      <c r="J112" s="3">
        <v>5317700</v>
      </c>
      <c r="K112" s="21"/>
      <c r="L112" s="3">
        <v>0</v>
      </c>
      <c r="M112" s="21"/>
      <c r="N112" s="21"/>
      <c r="O112" s="21"/>
    </row>
    <row r="113" spans="1:15" ht="75.75" hidden="1" customHeight="1" thickBot="1">
      <c r="A113" s="4"/>
      <c r="B113" s="31">
        <v>11105025</v>
      </c>
      <c r="C113" s="32" t="s">
        <v>74</v>
      </c>
      <c r="D113" s="20" t="s">
        <v>222</v>
      </c>
      <c r="E113" s="41">
        <f t="shared" si="6"/>
        <v>0</v>
      </c>
      <c r="F113" s="41">
        <v>0</v>
      </c>
      <c r="G113" s="42" t="e">
        <f t="shared" si="8"/>
        <v>#DIV/0!</v>
      </c>
      <c r="H113" s="2"/>
      <c r="I113" s="21"/>
      <c r="J113" s="3">
        <v>0</v>
      </c>
      <c r="K113" s="21"/>
      <c r="L113" s="3">
        <v>6064006.5899999999</v>
      </c>
      <c r="M113" s="21"/>
      <c r="N113" s="21"/>
      <c r="O113" s="21"/>
    </row>
    <row r="114" spans="1:15" ht="12.75" customHeight="1" thickBot="1">
      <c r="A114" s="4"/>
      <c r="B114" s="69" t="s">
        <v>73</v>
      </c>
      <c r="C114" s="69"/>
      <c r="D114" s="69"/>
      <c r="E114" s="45">
        <f>E115</f>
        <v>177.46</v>
      </c>
      <c r="F114" s="45">
        <f>F115</f>
        <v>27.786999999999999</v>
      </c>
      <c r="G114" s="43">
        <f t="shared" si="8"/>
        <v>15.658176490476725</v>
      </c>
      <c r="H114" s="2"/>
      <c r="I114" s="21"/>
      <c r="J114" s="6">
        <v>272600</v>
      </c>
      <c r="K114" s="21"/>
      <c r="L114" s="6">
        <v>273534.74</v>
      </c>
      <c r="M114" s="21"/>
      <c r="N114" s="21"/>
      <c r="O114" s="21"/>
    </row>
    <row r="115" spans="1:15" ht="12.75" customHeight="1" thickBot="1">
      <c r="A115" s="4"/>
      <c r="B115" s="69" t="s">
        <v>72</v>
      </c>
      <c r="C115" s="69"/>
      <c r="D115" s="69"/>
      <c r="E115" s="45">
        <f>SUM(E116:E125)</f>
        <v>177.46</v>
      </c>
      <c r="F115" s="45">
        <f>SUM(F116:F125)</f>
        <v>27.786999999999999</v>
      </c>
      <c r="G115" s="43">
        <f t="shared" si="8"/>
        <v>15.658176490476725</v>
      </c>
      <c r="H115" s="2"/>
      <c r="I115" s="21"/>
      <c r="J115" s="6">
        <v>272600</v>
      </c>
      <c r="K115" s="21"/>
      <c r="L115" s="6">
        <v>273534.74</v>
      </c>
      <c r="M115" s="21"/>
      <c r="N115" s="21"/>
      <c r="O115" s="21"/>
    </row>
    <row r="116" spans="1:15" ht="52.5" customHeight="1" thickBot="1">
      <c r="A116" s="4"/>
      <c r="B116" s="31">
        <v>11201010</v>
      </c>
      <c r="C116" s="34" t="s">
        <v>71</v>
      </c>
      <c r="D116" s="15" t="s">
        <v>225</v>
      </c>
      <c r="E116" s="41">
        <f t="shared" si="6"/>
        <v>0</v>
      </c>
      <c r="F116" s="41">
        <v>0.84699999999999998</v>
      </c>
      <c r="G116" s="42"/>
      <c r="H116" s="2"/>
      <c r="I116" s="21"/>
      <c r="J116" s="3">
        <v>0</v>
      </c>
      <c r="K116" s="21"/>
      <c r="L116" s="3">
        <v>21325.57</v>
      </c>
      <c r="M116" s="21"/>
      <c r="N116" s="21"/>
      <c r="O116" s="21"/>
    </row>
    <row r="117" spans="1:15" ht="24.75" customHeight="1" thickBot="1">
      <c r="A117" s="4"/>
      <c r="B117" s="31">
        <v>11201010</v>
      </c>
      <c r="C117" s="34" t="s">
        <v>246</v>
      </c>
      <c r="D117" s="15" t="s">
        <v>70</v>
      </c>
      <c r="E117" s="41">
        <v>29.52</v>
      </c>
      <c r="F117" s="41">
        <f t="shared" si="7"/>
        <v>0</v>
      </c>
      <c r="G117" s="42">
        <f t="shared" si="8"/>
        <v>0</v>
      </c>
      <c r="H117" s="2"/>
      <c r="I117" s="21"/>
      <c r="J117" s="3">
        <v>56400</v>
      </c>
      <c r="K117" s="21"/>
      <c r="L117" s="3">
        <v>0</v>
      </c>
      <c r="M117" s="21"/>
      <c r="N117" s="21"/>
      <c r="O117" s="21"/>
    </row>
    <row r="118" spans="1:15" ht="36" customHeight="1" thickBot="1">
      <c r="A118" s="4"/>
      <c r="B118" s="31">
        <v>11201020</v>
      </c>
      <c r="C118" s="34" t="s">
        <v>69</v>
      </c>
      <c r="D118" s="15" t="s">
        <v>68</v>
      </c>
      <c r="E118" s="41">
        <v>0.03</v>
      </c>
      <c r="F118" s="41">
        <v>0</v>
      </c>
      <c r="G118" s="42">
        <f t="shared" si="8"/>
        <v>0</v>
      </c>
      <c r="H118" s="2"/>
      <c r="I118" s="21"/>
      <c r="J118" s="3">
        <v>0</v>
      </c>
      <c r="K118" s="21"/>
      <c r="L118" s="3">
        <v>22585.82</v>
      </c>
      <c r="M118" s="21"/>
      <c r="N118" s="21"/>
      <c r="O118" s="21"/>
    </row>
    <row r="119" spans="1:15" ht="21" customHeight="1" thickBot="1">
      <c r="A119" s="4"/>
      <c r="B119" s="31">
        <v>11201030</v>
      </c>
      <c r="C119" s="34" t="s">
        <v>247</v>
      </c>
      <c r="D119" s="15" t="s">
        <v>67</v>
      </c>
      <c r="E119" s="41">
        <v>0</v>
      </c>
      <c r="F119" s="41">
        <v>0.55000000000000004</v>
      </c>
      <c r="G119" s="42"/>
      <c r="H119" s="2"/>
      <c r="I119" s="21"/>
      <c r="J119" s="3">
        <v>1500</v>
      </c>
      <c r="K119" s="21"/>
      <c r="L119" s="3">
        <v>0</v>
      </c>
      <c r="M119" s="21"/>
      <c r="N119" s="21"/>
      <c r="O119" s="21"/>
    </row>
    <row r="120" spans="1:15" ht="49.5" customHeight="1" thickBot="1">
      <c r="A120" s="4"/>
      <c r="B120" s="31">
        <v>11201040</v>
      </c>
      <c r="C120" s="34" t="s">
        <v>251</v>
      </c>
      <c r="D120" s="15" t="s">
        <v>223</v>
      </c>
      <c r="E120" s="41">
        <v>0</v>
      </c>
      <c r="F120" s="41">
        <v>0.434</v>
      </c>
      <c r="G120" s="42"/>
      <c r="H120" s="2"/>
      <c r="I120" s="21"/>
      <c r="J120" s="3">
        <v>0</v>
      </c>
      <c r="K120" s="21"/>
      <c r="L120" s="3">
        <v>224381.59</v>
      </c>
      <c r="M120" s="21"/>
      <c r="N120" s="21"/>
      <c r="O120" s="21"/>
    </row>
    <row r="121" spans="1:15" ht="21" customHeight="1" thickBot="1">
      <c r="A121" s="4"/>
      <c r="B121" s="31">
        <v>11201040</v>
      </c>
      <c r="C121" s="34" t="s">
        <v>248</v>
      </c>
      <c r="D121" s="15" t="s">
        <v>66</v>
      </c>
      <c r="E121" s="41">
        <v>0</v>
      </c>
      <c r="F121" s="41">
        <f t="shared" si="7"/>
        <v>0</v>
      </c>
      <c r="G121" s="42"/>
      <c r="H121" s="2"/>
      <c r="I121" s="21"/>
      <c r="J121" s="3">
        <v>176000</v>
      </c>
      <c r="K121" s="21"/>
      <c r="L121" s="3">
        <v>0</v>
      </c>
      <c r="M121" s="21"/>
      <c r="N121" s="21"/>
      <c r="O121" s="21"/>
    </row>
    <row r="122" spans="1:15" ht="21" customHeight="1" thickBot="1">
      <c r="A122" s="4"/>
      <c r="B122" s="36">
        <v>11201040</v>
      </c>
      <c r="C122" s="34" t="s">
        <v>250</v>
      </c>
      <c r="D122" s="15" t="s">
        <v>66</v>
      </c>
      <c r="E122" s="41">
        <v>147.69999999999999</v>
      </c>
      <c r="F122" s="41">
        <v>0</v>
      </c>
      <c r="G122" s="42">
        <f t="shared" si="8"/>
        <v>0</v>
      </c>
      <c r="H122" s="2"/>
      <c r="I122" s="21"/>
      <c r="J122" s="3"/>
      <c r="K122" s="21"/>
      <c r="L122" s="3"/>
      <c r="M122" s="21"/>
      <c r="N122" s="21"/>
      <c r="O122" s="21"/>
    </row>
    <row r="123" spans="1:15" ht="21" customHeight="1" thickBot="1">
      <c r="A123" s="4"/>
      <c r="B123" s="36">
        <v>11201040</v>
      </c>
      <c r="C123" s="34" t="s">
        <v>252</v>
      </c>
      <c r="D123" s="15" t="s">
        <v>66</v>
      </c>
      <c r="E123" s="41">
        <v>0</v>
      </c>
      <c r="F123" s="41">
        <v>23.725999999999999</v>
      </c>
      <c r="G123" s="42"/>
      <c r="H123" s="2"/>
      <c r="I123" s="21"/>
      <c r="J123" s="3"/>
      <c r="K123" s="21"/>
      <c r="L123" s="3"/>
      <c r="M123" s="21"/>
      <c r="N123" s="21"/>
      <c r="O123" s="21"/>
    </row>
    <row r="124" spans="1:15" ht="52.5" customHeight="1" thickBot="1">
      <c r="A124" s="4"/>
      <c r="B124" s="31">
        <v>11201050</v>
      </c>
      <c r="C124" s="34" t="s">
        <v>249</v>
      </c>
      <c r="D124" s="15" t="s">
        <v>224</v>
      </c>
      <c r="E124" s="41">
        <v>0.21</v>
      </c>
      <c r="F124" s="41">
        <v>0</v>
      </c>
      <c r="G124" s="42">
        <f t="shared" si="8"/>
        <v>0</v>
      </c>
      <c r="H124" s="2"/>
      <c r="I124" s="21"/>
      <c r="J124" s="3">
        <v>0</v>
      </c>
      <c r="K124" s="21"/>
      <c r="L124" s="3">
        <v>5241.76</v>
      </c>
      <c r="M124" s="21"/>
      <c r="N124" s="21"/>
      <c r="O124" s="21"/>
    </row>
    <row r="125" spans="1:15" ht="39" customHeight="1" thickBot="1">
      <c r="A125" s="4"/>
      <c r="B125" s="36" t="s">
        <v>253</v>
      </c>
      <c r="C125" s="34" t="s">
        <v>254</v>
      </c>
      <c r="D125" s="15" t="s">
        <v>255</v>
      </c>
      <c r="E125" s="41">
        <v>0</v>
      </c>
      <c r="F125" s="41">
        <v>2.23</v>
      </c>
      <c r="G125" s="42"/>
      <c r="H125" s="2"/>
      <c r="I125" s="21"/>
      <c r="J125" s="3">
        <v>38700</v>
      </c>
      <c r="K125" s="21"/>
      <c r="L125" s="3">
        <v>0</v>
      </c>
      <c r="M125" s="21"/>
      <c r="N125" s="21"/>
      <c r="O125" s="21"/>
    </row>
    <row r="126" spans="1:15" ht="24" hidden="1" customHeight="1" thickBot="1">
      <c r="A126" s="4"/>
      <c r="B126" s="69" t="s">
        <v>65</v>
      </c>
      <c r="C126" s="69"/>
      <c r="D126" s="69"/>
      <c r="E126" s="45"/>
      <c r="F126" s="45"/>
      <c r="G126" s="42" t="e">
        <f t="shared" si="8"/>
        <v>#DIV/0!</v>
      </c>
      <c r="H126" s="2"/>
      <c r="I126" s="21"/>
      <c r="J126" s="6">
        <v>112691.32</v>
      </c>
      <c r="K126" s="21"/>
      <c r="L126" s="6">
        <v>117691.32</v>
      </c>
      <c r="M126" s="21"/>
      <c r="N126" s="21"/>
      <c r="O126" s="21"/>
    </row>
    <row r="127" spans="1:15" ht="12.75" hidden="1" customHeight="1" thickBot="1">
      <c r="A127" s="4"/>
      <c r="B127" s="69" t="s">
        <v>64</v>
      </c>
      <c r="C127" s="69"/>
      <c r="D127" s="69"/>
      <c r="E127" s="45"/>
      <c r="F127" s="45"/>
      <c r="G127" s="42" t="e">
        <f t="shared" si="8"/>
        <v>#DIV/0!</v>
      </c>
      <c r="H127" s="2"/>
      <c r="I127" s="21"/>
      <c r="J127" s="6">
        <v>112691.32</v>
      </c>
      <c r="K127" s="21"/>
      <c r="L127" s="6">
        <v>117691.32</v>
      </c>
      <c r="M127" s="21"/>
      <c r="N127" s="21"/>
      <c r="O127" s="21"/>
    </row>
    <row r="128" spans="1:15" ht="23.25" hidden="1" customHeight="1" thickBot="1">
      <c r="A128" s="4"/>
      <c r="B128" s="31">
        <v>11302995</v>
      </c>
      <c r="C128" s="32" t="s">
        <v>63</v>
      </c>
      <c r="D128" s="13" t="s">
        <v>61</v>
      </c>
      <c r="E128" s="41">
        <v>0</v>
      </c>
      <c r="F128" s="41">
        <v>0</v>
      </c>
      <c r="G128" s="42" t="e">
        <f t="shared" si="8"/>
        <v>#DIV/0!</v>
      </c>
      <c r="H128" s="2"/>
      <c r="I128" s="21"/>
      <c r="J128" s="3">
        <v>112691.32</v>
      </c>
      <c r="K128" s="21"/>
      <c r="L128" s="3">
        <v>0</v>
      </c>
      <c r="M128" s="21"/>
      <c r="N128" s="21"/>
      <c r="O128" s="21"/>
    </row>
    <row r="129" spans="1:15" ht="24" hidden="1" customHeight="1" thickBot="1">
      <c r="A129" s="4"/>
      <c r="B129" s="31">
        <v>11302995</v>
      </c>
      <c r="C129" s="32" t="s">
        <v>62</v>
      </c>
      <c r="D129" s="13" t="s">
        <v>61</v>
      </c>
      <c r="E129" s="41">
        <f t="shared" ref="E129:E142" si="9">J129/1000</f>
        <v>0</v>
      </c>
      <c r="F129" s="41">
        <v>0</v>
      </c>
      <c r="G129" s="42" t="e">
        <f t="shared" si="8"/>
        <v>#DIV/0!</v>
      </c>
      <c r="H129" s="2"/>
      <c r="I129" s="21"/>
      <c r="J129" s="3">
        <v>0</v>
      </c>
      <c r="K129" s="21"/>
      <c r="L129" s="3">
        <v>117691.32</v>
      </c>
      <c r="M129" s="21"/>
      <c r="N129" s="21"/>
      <c r="O129" s="21"/>
    </row>
    <row r="130" spans="1:15" ht="22.5" customHeight="1" thickBot="1">
      <c r="A130" s="4"/>
      <c r="B130" s="72" t="s">
        <v>60</v>
      </c>
      <c r="C130" s="73"/>
      <c r="D130" s="74"/>
      <c r="E130" s="45">
        <f>E131+E134</f>
        <v>1655.9499999999998</v>
      </c>
      <c r="F130" s="45">
        <f>F131+F134</f>
        <v>1965.1760000000002</v>
      </c>
      <c r="G130" s="43">
        <f t="shared" si="8"/>
        <v>118.67363145022496</v>
      </c>
      <c r="H130" s="2"/>
      <c r="I130" s="21"/>
      <c r="J130" s="6">
        <v>532300</v>
      </c>
      <c r="K130" s="21"/>
      <c r="L130" s="6">
        <v>3858383.81</v>
      </c>
      <c r="M130" s="21"/>
      <c r="N130" s="21"/>
      <c r="O130" s="21"/>
    </row>
    <row r="131" spans="1:15" ht="48.75" customHeight="1" thickBot="1">
      <c r="A131" s="4"/>
      <c r="B131" s="69" t="s">
        <v>195</v>
      </c>
      <c r="C131" s="69"/>
      <c r="D131" s="69"/>
      <c r="E131" s="45">
        <f>SUM(E132:E133)</f>
        <v>228.57</v>
      </c>
      <c r="F131" s="45">
        <f>SUM(F132:F133)</f>
        <v>46.746000000000002</v>
      </c>
      <c r="G131" s="43">
        <f t="shared" si="8"/>
        <v>20.451502821892639</v>
      </c>
      <c r="H131" s="2"/>
      <c r="I131" s="21"/>
      <c r="J131" s="6">
        <v>92400</v>
      </c>
      <c r="K131" s="21"/>
      <c r="L131" s="6">
        <v>22000</v>
      </c>
      <c r="M131" s="21"/>
      <c r="N131" s="21"/>
      <c r="O131" s="21"/>
    </row>
    <row r="132" spans="1:15" ht="75.75" customHeight="1" thickBot="1">
      <c r="A132" s="4"/>
      <c r="B132" s="36" t="s">
        <v>257</v>
      </c>
      <c r="C132" s="34" t="s">
        <v>258</v>
      </c>
      <c r="D132" s="37" t="s">
        <v>259</v>
      </c>
      <c r="E132" s="41">
        <v>168.07</v>
      </c>
      <c r="F132" s="41">
        <v>46.746000000000002</v>
      </c>
      <c r="G132" s="42">
        <f t="shared" si="8"/>
        <v>27.813411078717206</v>
      </c>
      <c r="H132" s="2"/>
      <c r="I132" s="21"/>
      <c r="J132" s="3">
        <v>92400</v>
      </c>
      <c r="K132" s="21"/>
      <c r="L132" s="3">
        <v>0</v>
      </c>
      <c r="M132" s="21"/>
      <c r="N132" s="21"/>
      <c r="O132" s="21"/>
    </row>
    <row r="133" spans="1:15" ht="71.25" customHeight="1" thickBot="1">
      <c r="A133" s="4"/>
      <c r="B133" s="31">
        <v>11402053</v>
      </c>
      <c r="C133" s="32" t="s">
        <v>59</v>
      </c>
      <c r="D133" s="20" t="s">
        <v>226</v>
      </c>
      <c r="E133" s="41">
        <v>60.5</v>
      </c>
      <c r="F133" s="41">
        <v>0</v>
      </c>
      <c r="G133" s="42">
        <f t="shared" si="8"/>
        <v>0</v>
      </c>
      <c r="H133" s="2"/>
      <c r="I133" s="21"/>
      <c r="J133" s="3">
        <v>0</v>
      </c>
      <c r="K133" s="21"/>
      <c r="L133" s="3">
        <v>22000</v>
      </c>
      <c r="M133" s="21"/>
      <c r="N133" s="21"/>
      <c r="O133" s="21"/>
    </row>
    <row r="134" spans="1:15" ht="49.5" customHeight="1" thickBot="1">
      <c r="A134" s="4"/>
      <c r="B134" s="69" t="s">
        <v>196</v>
      </c>
      <c r="C134" s="69"/>
      <c r="D134" s="69"/>
      <c r="E134" s="45">
        <f>SUM(E135:E137)</f>
        <v>1427.3799999999999</v>
      </c>
      <c r="F134" s="45">
        <f>SUM(F135:F137)</f>
        <v>1918.43</v>
      </c>
      <c r="G134" s="43">
        <f t="shared" si="8"/>
        <v>134.40219142765068</v>
      </c>
      <c r="H134" s="2"/>
      <c r="I134" s="21"/>
      <c r="J134" s="6">
        <v>439900</v>
      </c>
      <c r="K134" s="21"/>
      <c r="L134" s="6">
        <v>3836383.81</v>
      </c>
      <c r="M134" s="21"/>
      <c r="N134" s="21"/>
      <c r="O134" s="21"/>
    </row>
    <row r="135" spans="1:15" ht="49.5" customHeight="1" thickBot="1">
      <c r="A135" s="4"/>
      <c r="B135" s="36" t="s">
        <v>260</v>
      </c>
      <c r="C135" s="34" t="s">
        <v>261</v>
      </c>
      <c r="D135" s="37" t="s">
        <v>262</v>
      </c>
      <c r="E135" s="41">
        <v>1193.1099999999999</v>
      </c>
      <c r="F135" s="41">
        <v>1918.43</v>
      </c>
      <c r="G135" s="42">
        <f t="shared" si="8"/>
        <v>160.79238293200126</v>
      </c>
      <c r="H135" s="2"/>
      <c r="I135" s="21"/>
      <c r="J135" s="6"/>
      <c r="K135" s="21"/>
      <c r="L135" s="6"/>
      <c r="M135" s="21"/>
      <c r="N135" s="21"/>
      <c r="O135" s="21"/>
    </row>
    <row r="136" spans="1:15" ht="48.75" customHeight="1" thickBot="1">
      <c r="A136" s="4"/>
      <c r="B136" s="31">
        <v>11406025</v>
      </c>
      <c r="C136" s="32" t="s">
        <v>58</v>
      </c>
      <c r="D136" s="20" t="s">
        <v>227</v>
      </c>
      <c r="E136" s="41">
        <v>234.27</v>
      </c>
      <c r="F136" s="41">
        <v>0</v>
      </c>
      <c r="G136" s="42">
        <f t="shared" si="8"/>
        <v>0</v>
      </c>
      <c r="H136" s="2"/>
      <c r="I136" s="21"/>
      <c r="J136" s="3">
        <v>439900</v>
      </c>
      <c r="K136" s="21"/>
      <c r="L136" s="3">
        <v>0</v>
      </c>
      <c r="M136" s="21"/>
      <c r="N136" s="21"/>
      <c r="O136" s="21"/>
    </row>
    <row r="137" spans="1:15" ht="51.75" customHeight="1" thickBot="1">
      <c r="A137" s="4"/>
      <c r="B137" s="31">
        <v>11406025</v>
      </c>
      <c r="C137" s="32" t="s">
        <v>57</v>
      </c>
      <c r="D137" s="20" t="s">
        <v>227</v>
      </c>
      <c r="E137" s="41">
        <v>0</v>
      </c>
      <c r="F137" s="41">
        <v>0</v>
      </c>
      <c r="G137" s="42" t="e">
        <f t="shared" si="8"/>
        <v>#DIV/0!</v>
      </c>
      <c r="H137" s="2"/>
      <c r="I137" s="21"/>
      <c r="J137" s="3">
        <v>0</v>
      </c>
      <c r="K137" s="21"/>
      <c r="L137" s="3">
        <v>3836383.81</v>
      </c>
      <c r="M137" s="21"/>
      <c r="N137" s="21"/>
      <c r="O137" s="21"/>
    </row>
    <row r="138" spans="1:15" ht="12.75" customHeight="1" thickBot="1">
      <c r="A138" s="4"/>
      <c r="B138" s="69" t="s">
        <v>56</v>
      </c>
      <c r="C138" s="69"/>
      <c r="D138" s="69"/>
      <c r="E138" s="45">
        <f>SUM(E139:E172)</f>
        <v>1274.9770000000001</v>
      </c>
      <c r="F138" s="65">
        <f>SUM(F139:F172)</f>
        <v>1356.9279999999997</v>
      </c>
      <c r="G138" s="42">
        <f t="shared" si="8"/>
        <v>106.42764536144571</v>
      </c>
      <c r="H138" s="2"/>
      <c r="I138" s="21"/>
      <c r="J138" s="6">
        <v>2661900</v>
      </c>
      <c r="K138" s="21"/>
      <c r="L138" s="6">
        <v>1654584.41</v>
      </c>
      <c r="M138" s="21"/>
      <c r="N138" s="21"/>
      <c r="O138" s="21"/>
    </row>
    <row r="139" spans="1:15" ht="37.5" customHeight="1" thickBot="1">
      <c r="A139" s="4"/>
      <c r="B139" s="31">
        <v>11603010</v>
      </c>
      <c r="C139" s="32" t="s">
        <v>55</v>
      </c>
      <c r="D139" s="13" t="s">
        <v>228</v>
      </c>
      <c r="E139" s="41">
        <v>70.599999999999994</v>
      </c>
      <c r="F139" s="41">
        <v>0</v>
      </c>
      <c r="G139" s="42">
        <f t="shared" si="8"/>
        <v>0</v>
      </c>
      <c r="H139" s="2"/>
      <c r="I139" s="21"/>
      <c r="J139" s="3">
        <v>71100</v>
      </c>
      <c r="K139" s="21"/>
      <c r="L139" s="3">
        <v>0</v>
      </c>
      <c r="M139" s="21"/>
      <c r="N139" s="21"/>
      <c r="O139" s="21"/>
    </row>
    <row r="140" spans="1:15" ht="39" customHeight="1" thickBot="1">
      <c r="A140" s="4"/>
      <c r="B140" s="31">
        <v>11603010</v>
      </c>
      <c r="C140" s="32" t="s">
        <v>54</v>
      </c>
      <c r="D140" s="23" t="s">
        <v>229</v>
      </c>
      <c r="E140" s="41">
        <f t="shared" si="9"/>
        <v>0</v>
      </c>
      <c r="F140" s="41">
        <v>147.75800000000001</v>
      </c>
      <c r="G140" s="42"/>
      <c r="H140" s="2"/>
      <c r="I140" s="21"/>
      <c r="J140" s="3">
        <v>0</v>
      </c>
      <c r="K140" s="21"/>
      <c r="L140" s="3">
        <v>131998.42000000001</v>
      </c>
      <c r="M140" s="21"/>
      <c r="N140" s="21"/>
      <c r="O140" s="21"/>
    </row>
    <row r="141" spans="1:15" ht="29.25" customHeight="1" thickBot="1">
      <c r="A141" s="4"/>
      <c r="B141" s="31">
        <v>11603030</v>
      </c>
      <c r="C141" s="32" t="s">
        <v>53</v>
      </c>
      <c r="D141" s="20" t="s">
        <v>230</v>
      </c>
      <c r="E141" s="41">
        <v>1.2</v>
      </c>
      <c r="F141" s="41">
        <v>0.6</v>
      </c>
      <c r="G141" s="42">
        <f t="shared" si="8"/>
        <v>50</v>
      </c>
      <c r="H141" s="2"/>
      <c r="I141" s="21"/>
      <c r="J141" s="3">
        <v>5000</v>
      </c>
      <c r="K141" s="21"/>
      <c r="L141" s="3">
        <v>0</v>
      </c>
      <c r="M141" s="21"/>
      <c r="N141" s="21"/>
      <c r="O141" s="21"/>
    </row>
    <row r="142" spans="1:15" ht="29.25" customHeight="1" thickBot="1">
      <c r="A142" s="4"/>
      <c r="B142" s="31">
        <v>11603030</v>
      </c>
      <c r="C142" s="32" t="s">
        <v>52</v>
      </c>
      <c r="D142" s="20" t="s">
        <v>230</v>
      </c>
      <c r="E142" s="41">
        <f t="shared" si="9"/>
        <v>0</v>
      </c>
      <c r="F142" s="41">
        <v>5.4359999999999999</v>
      </c>
      <c r="G142" s="42"/>
      <c r="H142" s="2"/>
      <c r="I142" s="21"/>
      <c r="J142" s="3">
        <v>0</v>
      </c>
      <c r="K142" s="21"/>
      <c r="L142" s="3">
        <v>-11950</v>
      </c>
      <c r="M142" s="21"/>
      <c r="N142" s="21"/>
      <c r="O142" s="21"/>
    </row>
    <row r="143" spans="1:15" ht="51" customHeight="1" thickBot="1">
      <c r="A143" s="4"/>
      <c r="B143" s="31">
        <v>11606000</v>
      </c>
      <c r="C143" s="32" t="s">
        <v>51</v>
      </c>
      <c r="D143" s="20" t="s">
        <v>231</v>
      </c>
      <c r="E143" s="41">
        <v>14.99</v>
      </c>
      <c r="F143" s="41">
        <f t="shared" ref="F143:F154" si="10">L143/1000</f>
        <v>0</v>
      </c>
      <c r="G143" s="42">
        <f t="shared" si="8"/>
        <v>0</v>
      </c>
      <c r="H143" s="2"/>
      <c r="I143" s="21"/>
      <c r="J143" s="3">
        <v>15500</v>
      </c>
      <c r="K143" s="21"/>
      <c r="L143" s="3">
        <v>0</v>
      </c>
      <c r="M143" s="21"/>
      <c r="N143" s="21"/>
      <c r="O143" s="21"/>
    </row>
    <row r="144" spans="1:15" ht="51" customHeight="1" thickBot="1">
      <c r="A144" s="4"/>
      <c r="B144" s="31">
        <v>11606000</v>
      </c>
      <c r="C144" s="32" t="s">
        <v>50</v>
      </c>
      <c r="D144" s="20" t="s">
        <v>231</v>
      </c>
      <c r="E144" s="41">
        <f t="shared" ref="E144:E155" si="11">J144/1000</f>
        <v>0</v>
      </c>
      <c r="F144" s="41">
        <v>1.5</v>
      </c>
      <c r="G144" s="42"/>
      <c r="H144" s="2"/>
      <c r="I144" s="21"/>
      <c r="J144" s="3">
        <v>0</v>
      </c>
      <c r="K144" s="21"/>
      <c r="L144" s="3">
        <v>67200</v>
      </c>
      <c r="M144" s="21"/>
      <c r="N144" s="21"/>
      <c r="O144" s="21"/>
    </row>
    <row r="145" spans="1:15" ht="51" customHeight="1" thickBot="1">
      <c r="A145" s="4"/>
      <c r="B145" s="31">
        <v>11608010</v>
      </c>
      <c r="C145" s="38" t="s">
        <v>270</v>
      </c>
      <c r="D145" s="37" t="s">
        <v>271</v>
      </c>
      <c r="E145" s="40">
        <v>0</v>
      </c>
      <c r="F145" s="41">
        <v>5</v>
      </c>
      <c r="G145" s="42"/>
      <c r="H145" s="2"/>
      <c r="I145" s="21"/>
      <c r="J145" s="35"/>
      <c r="K145" s="21"/>
      <c r="L145" s="35"/>
      <c r="M145" s="21"/>
      <c r="N145" s="21"/>
      <c r="O145" s="21"/>
    </row>
    <row r="146" spans="1:15" ht="51" customHeight="1" thickBot="1">
      <c r="A146" s="4"/>
      <c r="B146" s="31">
        <v>11608020</v>
      </c>
      <c r="C146" s="38" t="s">
        <v>272</v>
      </c>
      <c r="D146" s="37" t="s">
        <v>273</v>
      </c>
      <c r="E146" s="40">
        <v>0</v>
      </c>
      <c r="F146" s="41">
        <v>12</v>
      </c>
      <c r="G146" s="42"/>
      <c r="H146" s="2"/>
      <c r="I146" s="21"/>
      <c r="J146" s="35"/>
      <c r="K146" s="21"/>
      <c r="L146" s="35"/>
      <c r="M146" s="21"/>
      <c r="N146" s="21"/>
      <c r="O146" s="21"/>
    </row>
    <row r="147" spans="1:15" ht="49.5" customHeight="1" thickBot="1">
      <c r="A147" s="4"/>
      <c r="B147" s="31">
        <v>11621050</v>
      </c>
      <c r="C147" s="38" t="s">
        <v>263</v>
      </c>
      <c r="D147" s="37" t="s">
        <v>264</v>
      </c>
      <c r="E147" s="40">
        <v>91.97</v>
      </c>
      <c r="F147" s="41">
        <v>2</v>
      </c>
      <c r="G147" s="42">
        <f t="shared" si="8"/>
        <v>2.1746221593998043</v>
      </c>
      <c r="H147" s="2"/>
      <c r="I147" s="21"/>
      <c r="J147" s="6"/>
      <c r="K147" s="21"/>
      <c r="L147" s="6"/>
      <c r="M147" s="21"/>
      <c r="N147" s="21"/>
      <c r="O147" s="21"/>
    </row>
    <row r="148" spans="1:15" ht="36.75" customHeight="1" thickBot="1">
      <c r="A148" s="4"/>
      <c r="B148" s="31">
        <v>11625010</v>
      </c>
      <c r="C148" s="38" t="s">
        <v>265</v>
      </c>
      <c r="D148" s="37" t="s">
        <v>266</v>
      </c>
      <c r="E148" s="40">
        <v>0</v>
      </c>
      <c r="F148" s="41">
        <v>0</v>
      </c>
      <c r="G148" s="42"/>
      <c r="H148" s="2"/>
      <c r="I148" s="21"/>
      <c r="J148" s="6"/>
      <c r="K148" s="21"/>
      <c r="L148" s="6"/>
      <c r="M148" s="21"/>
      <c r="N148" s="21"/>
      <c r="O148" s="21"/>
    </row>
    <row r="149" spans="1:15" ht="40.5" customHeight="1" thickBot="1">
      <c r="A149" s="4"/>
      <c r="B149" s="31">
        <v>11625030</v>
      </c>
      <c r="C149" s="32" t="s">
        <v>49</v>
      </c>
      <c r="D149" s="20" t="s">
        <v>47</v>
      </c>
      <c r="E149" s="41">
        <v>0</v>
      </c>
      <c r="F149" s="41">
        <v>140</v>
      </c>
      <c r="G149" s="42"/>
      <c r="H149" s="2"/>
      <c r="I149" s="21"/>
      <c r="J149" s="3">
        <v>8900</v>
      </c>
      <c r="K149" s="21"/>
      <c r="L149" s="3">
        <v>0</v>
      </c>
      <c r="M149" s="21"/>
      <c r="N149" s="21"/>
      <c r="O149" s="21"/>
    </row>
    <row r="150" spans="1:15" ht="38.25" customHeight="1" thickBot="1">
      <c r="A150" s="4"/>
      <c r="B150" s="31">
        <v>11625030</v>
      </c>
      <c r="C150" s="32" t="s">
        <v>48</v>
      </c>
      <c r="D150" s="20" t="s">
        <v>47</v>
      </c>
      <c r="E150" s="41">
        <f t="shared" si="11"/>
        <v>0</v>
      </c>
      <c r="F150" s="41">
        <v>4</v>
      </c>
      <c r="G150" s="42"/>
      <c r="H150" s="2"/>
      <c r="I150" s="21"/>
      <c r="J150" s="3">
        <v>0</v>
      </c>
      <c r="K150" s="21"/>
      <c r="L150" s="3">
        <v>4000</v>
      </c>
      <c r="M150" s="21"/>
      <c r="N150" s="21"/>
      <c r="O150" s="21"/>
    </row>
    <row r="151" spans="1:15" ht="24" customHeight="1" thickBot="1">
      <c r="A151" s="4"/>
      <c r="B151" s="31">
        <v>11625050</v>
      </c>
      <c r="C151" s="32" t="s">
        <v>46</v>
      </c>
      <c r="D151" s="13" t="s">
        <v>44</v>
      </c>
      <c r="E151" s="41">
        <v>49.06</v>
      </c>
      <c r="F151" s="41">
        <v>6</v>
      </c>
      <c r="G151" s="42">
        <f t="shared" ref="G151:G194" si="12">F151/E151*100</f>
        <v>12.229922543823889</v>
      </c>
      <c r="H151" s="2"/>
      <c r="I151" s="21"/>
      <c r="J151" s="3">
        <v>679100</v>
      </c>
      <c r="K151" s="21"/>
      <c r="L151" s="3">
        <v>0</v>
      </c>
      <c r="M151" s="21"/>
      <c r="N151" s="21"/>
      <c r="O151" s="21"/>
    </row>
    <row r="152" spans="1:15" ht="24" customHeight="1" thickBot="1">
      <c r="A152" s="4"/>
      <c r="B152" s="31">
        <v>11625050</v>
      </c>
      <c r="C152" s="32" t="s">
        <v>45</v>
      </c>
      <c r="D152" s="13" t="s">
        <v>44</v>
      </c>
      <c r="E152" s="41">
        <f t="shared" si="11"/>
        <v>0</v>
      </c>
      <c r="F152" s="41">
        <v>0</v>
      </c>
      <c r="G152" s="42"/>
      <c r="H152" s="2"/>
      <c r="I152" s="21"/>
      <c r="J152" s="3">
        <v>0</v>
      </c>
      <c r="K152" s="21"/>
      <c r="L152" s="3">
        <v>380169.69</v>
      </c>
      <c r="M152" s="21"/>
      <c r="N152" s="21"/>
      <c r="O152" s="21"/>
    </row>
    <row r="153" spans="1:15" ht="24" customHeight="1" thickBot="1">
      <c r="A153" s="4"/>
      <c r="B153" s="31">
        <v>11625050</v>
      </c>
      <c r="C153" s="32" t="s">
        <v>43</v>
      </c>
      <c r="D153" s="13" t="s">
        <v>42</v>
      </c>
      <c r="E153" s="41">
        <f t="shared" si="11"/>
        <v>0</v>
      </c>
      <c r="F153" s="41">
        <v>0</v>
      </c>
      <c r="G153" s="42"/>
      <c r="H153" s="2"/>
      <c r="I153" s="21"/>
      <c r="J153" s="3">
        <v>0</v>
      </c>
      <c r="K153" s="21"/>
      <c r="L153" s="3">
        <v>3000</v>
      </c>
      <c r="M153" s="21"/>
      <c r="N153" s="21"/>
      <c r="O153" s="21"/>
    </row>
    <row r="154" spans="1:15" ht="24" customHeight="1" thickBot="1">
      <c r="A154" s="4"/>
      <c r="B154" s="31">
        <v>11625060</v>
      </c>
      <c r="C154" s="32" t="s">
        <v>41</v>
      </c>
      <c r="D154" s="13" t="s">
        <v>40</v>
      </c>
      <c r="E154" s="41">
        <v>155.57</v>
      </c>
      <c r="F154" s="41">
        <f t="shared" si="10"/>
        <v>0</v>
      </c>
      <c r="G154" s="42">
        <f t="shared" si="12"/>
        <v>0</v>
      </c>
      <c r="H154" s="2"/>
      <c r="I154" s="21"/>
      <c r="J154" s="3">
        <v>22200</v>
      </c>
      <c r="K154" s="21"/>
      <c r="L154" s="3">
        <v>0</v>
      </c>
      <c r="M154" s="21"/>
      <c r="N154" s="21"/>
      <c r="O154" s="21"/>
    </row>
    <row r="155" spans="1:15" ht="37.5" customHeight="1" thickBot="1">
      <c r="A155" s="4"/>
      <c r="B155" s="31">
        <v>11625060</v>
      </c>
      <c r="C155" s="32" t="s">
        <v>39</v>
      </c>
      <c r="D155" s="13" t="s">
        <v>232</v>
      </c>
      <c r="E155" s="41">
        <f t="shared" si="11"/>
        <v>0</v>
      </c>
      <c r="F155" s="41">
        <v>36.950000000000003</v>
      </c>
      <c r="G155" s="42"/>
      <c r="H155" s="2"/>
      <c r="I155" s="21"/>
      <c r="J155" s="3">
        <v>0</v>
      </c>
      <c r="K155" s="21"/>
      <c r="L155" s="3">
        <v>37000</v>
      </c>
      <c r="M155" s="21"/>
      <c r="N155" s="21"/>
      <c r="O155" s="21"/>
    </row>
    <row r="156" spans="1:15" ht="49.5" customHeight="1" thickBot="1">
      <c r="A156" s="4"/>
      <c r="B156" s="31">
        <v>11628000</v>
      </c>
      <c r="C156" s="32" t="s">
        <v>38</v>
      </c>
      <c r="D156" s="13" t="s">
        <v>36</v>
      </c>
      <c r="E156" s="41">
        <v>264.89999999999998</v>
      </c>
      <c r="F156" s="41">
        <v>5</v>
      </c>
      <c r="G156" s="42">
        <f t="shared" si="12"/>
        <v>1.8875047187617973</v>
      </c>
      <c r="H156" s="2"/>
      <c r="I156" s="21"/>
      <c r="J156" s="3">
        <v>1408200</v>
      </c>
      <c r="K156" s="21"/>
      <c r="L156" s="3">
        <v>0</v>
      </c>
      <c r="M156" s="21"/>
      <c r="N156" s="21"/>
      <c r="O156" s="21"/>
    </row>
    <row r="157" spans="1:15" ht="49.5" customHeight="1" thickBot="1">
      <c r="A157" s="4"/>
      <c r="B157" s="31">
        <v>11628000</v>
      </c>
      <c r="C157" s="34" t="s">
        <v>267</v>
      </c>
      <c r="D157" s="13" t="s">
        <v>36</v>
      </c>
      <c r="E157" s="41">
        <v>0</v>
      </c>
      <c r="F157" s="41">
        <v>24.9</v>
      </c>
      <c r="G157" s="42"/>
      <c r="H157" s="2"/>
      <c r="I157" s="21"/>
      <c r="J157" s="3"/>
      <c r="K157" s="21"/>
      <c r="L157" s="3"/>
      <c r="M157" s="21"/>
      <c r="N157" s="21"/>
      <c r="O157" s="21"/>
    </row>
    <row r="158" spans="1:15" ht="50.25" customHeight="1" thickBot="1">
      <c r="A158" s="4"/>
      <c r="B158" s="31">
        <v>11628000</v>
      </c>
      <c r="C158" s="32" t="s">
        <v>37</v>
      </c>
      <c r="D158" s="13" t="s">
        <v>36</v>
      </c>
      <c r="E158" s="41">
        <f>J158/1000</f>
        <v>0</v>
      </c>
      <c r="F158" s="41">
        <v>673.53399999999999</v>
      </c>
      <c r="G158" s="42"/>
      <c r="H158" s="2"/>
      <c r="I158" s="21"/>
      <c r="J158" s="3">
        <v>0</v>
      </c>
      <c r="K158" s="21"/>
      <c r="L158" s="3">
        <v>437800</v>
      </c>
      <c r="M158" s="21"/>
      <c r="N158" s="21"/>
      <c r="O158" s="21"/>
    </row>
    <row r="159" spans="1:15" ht="40.5" customHeight="1" thickBot="1">
      <c r="A159" s="4">
        <v>27.25</v>
      </c>
      <c r="B159" s="31">
        <v>11633050</v>
      </c>
      <c r="C159" s="32" t="s">
        <v>35</v>
      </c>
      <c r="D159" s="15" t="s">
        <v>233</v>
      </c>
      <c r="E159" s="41">
        <v>258.91000000000003</v>
      </c>
      <c r="F159" s="41">
        <v>72</v>
      </c>
      <c r="G159" s="42">
        <f t="shared" si="12"/>
        <v>27.808891120466566</v>
      </c>
      <c r="H159" s="2"/>
      <c r="I159" s="21"/>
      <c r="J159" s="3">
        <v>0</v>
      </c>
      <c r="K159" s="21"/>
      <c r="L159" s="3">
        <v>171000</v>
      </c>
      <c r="M159" s="21"/>
      <c r="N159" s="21"/>
      <c r="O159" s="21"/>
    </row>
    <row r="160" spans="1:15" ht="35.25" customHeight="1" thickBot="1">
      <c r="A160" s="4"/>
      <c r="B160" s="31">
        <v>11641000</v>
      </c>
      <c r="C160" s="32" t="s">
        <v>34</v>
      </c>
      <c r="D160" s="13" t="s">
        <v>33</v>
      </c>
      <c r="E160" s="41">
        <v>0</v>
      </c>
      <c r="F160" s="41">
        <f>L160/1000</f>
        <v>0</v>
      </c>
      <c r="G160" s="42"/>
      <c r="H160" s="2"/>
      <c r="I160" s="21"/>
      <c r="J160" s="3">
        <v>1800</v>
      </c>
      <c r="K160" s="21"/>
      <c r="L160" s="3">
        <v>0</v>
      </c>
      <c r="M160" s="21"/>
      <c r="N160" s="21"/>
      <c r="O160" s="21"/>
    </row>
    <row r="161" spans="1:15" ht="63.75" customHeight="1" thickBot="1">
      <c r="A161" s="4"/>
      <c r="B161" s="31">
        <v>11643000</v>
      </c>
      <c r="C161" s="32" t="s">
        <v>32</v>
      </c>
      <c r="D161" s="27" t="s">
        <v>234</v>
      </c>
      <c r="E161" s="41">
        <v>8.7799999999999994</v>
      </c>
      <c r="F161" s="41">
        <v>0</v>
      </c>
      <c r="G161" s="42">
        <f t="shared" si="12"/>
        <v>0</v>
      </c>
      <c r="H161" s="2"/>
      <c r="I161" s="21"/>
      <c r="J161" s="3">
        <v>5300</v>
      </c>
      <c r="K161" s="21"/>
      <c r="L161" s="3">
        <v>0</v>
      </c>
      <c r="M161" s="21"/>
      <c r="N161" s="21"/>
      <c r="O161" s="21"/>
    </row>
    <row r="162" spans="1:15" ht="63.75" customHeight="1" thickBot="1">
      <c r="A162" s="4"/>
      <c r="B162" s="36">
        <v>11643000</v>
      </c>
      <c r="C162" s="34" t="s">
        <v>268</v>
      </c>
      <c r="D162" s="39" t="s">
        <v>234</v>
      </c>
      <c r="E162" s="41">
        <v>0</v>
      </c>
      <c r="F162" s="41">
        <v>16</v>
      </c>
      <c r="G162" s="42"/>
      <c r="H162" s="2"/>
      <c r="I162" s="21"/>
      <c r="J162" s="3"/>
      <c r="K162" s="21"/>
      <c r="L162" s="3"/>
      <c r="M162" s="21"/>
      <c r="N162" s="21"/>
      <c r="O162" s="21"/>
    </row>
    <row r="163" spans="1:15" ht="63.75" customHeight="1" thickBot="1">
      <c r="A163" s="4"/>
      <c r="B163" s="36">
        <v>11643000</v>
      </c>
      <c r="C163" s="34" t="s">
        <v>31</v>
      </c>
      <c r="D163" s="39" t="s">
        <v>234</v>
      </c>
      <c r="E163" s="41">
        <v>0</v>
      </c>
      <c r="F163" s="41">
        <v>27.85</v>
      </c>
      <c r="G163" s="42"/>
      <c r="H163" s="2"/>
      <c r="I163" s="21"/>
      <c r="J163" s="3">
        <v>0</v>
      </c>
      <c r="K163" s="21"/>
      <c r="L163" s="3">
        <v>3000</v>
      </c>
      <c r="M163" s="21"/>
      <c r="N163" s="21"/>
      <c r="O163" s="21"/>
    </row>
    <row r="164" spans="1:15" ht="35.25" customHeight="1" thickBot="1">
      <c r="A164" s="4"/>
      <c r="B164" s="31">
        <v>11645000</v>
      </c>
      <c r="C164" s="32" t="s">
        <v>30</v>
      </c>
      <c r="D164" s="13" t="s">
        <v>29</v>
      </c>
      <c r="E164" s="41">
        <v>0</v>
      </c>
      <c r="F164" s="41">
        <f t="shared" ref="F164:F175" si="13">L164/1000</f>
        <v>0</v>
      </c>
      <c r="G164" s="42"/>
      <c r="H164" s="2"/>
      <c r="I164" s="21"/>
      <c r="J164" s="3">
        <v>35600</v>
      </c>
      <c r="K164" s="21"/>
      <c r="L164" s="3">
        <v>0</v>
      </c>
      <c r="M164" s="21"/>
      <c r="N164" s="21"/>
      <c r="O164" s="21"/>
    </row>
    <row r="165" spans="1:15" ht="39" customHeight="1" thickBot="1">
      <c r="A165" s="4"/>
      <c r="B165" s="31">
        <v>11690050</v>
      </c>
      <c r="C165" s="32" t="s">
        <v>28</v>
      </c>
      <c r="D165" s="13" t="s">
        <v>21</v>
      </c>
      <c r="E165" s="41">
        <v>358.99700000000001</v>
      </c>
      <c r="F165" s="41">
        <v>32.799999999999997</v>
      </c>
      <c r="G165" s="42">
        <f t="shared" si="12"/>
        <v>9.1365666008351027</v>
      </c>
      <c r="H165" s="2"/>
      <c r="I165" s="21"/>
      <c r="J165" s="3">
        <v>0</v>
      </c>
      <c r="K165" s="21"/>
      <c r="L165" s="3">
        <v>7200</v>
      </c>
      <c r="M165" s="21"/>
      <c r="N165" s="21"/>
      <c r="O165" s="21"/>
    </row>
    <row r="166" spans="1:15" ht="37.5" customHeight="1" thickBot="1">
      <c r="A166" s="4"/>
      <c r="B166" s="31">
        <v>11690050</v>
      </c>
      <c r="C166" s="34" t="s">
        <v>269</v>
      </c>
      <c r="D166" s="13" t="s">
        <v>21</v>
      </c>
      <c r="E166" s="41">
        <f t="shared" ref="E166:E199" si="14">J166/1000</f>
        <v>0</v>
      </c>
      <c r="F166" s="41">
        <v>12</v>
      </c>
      <c r="G166" s="42"/>
      <c r="H166" s="2"/>
      <c r="I166" s="21"/>
      <c r="J166" s="3">
        <v>0</v>
      </c>
      <c r="K166" s="21"/>
      <c r="L166" s="3">
        <v>113700</v>
      </c>
      <c r="M166" s="21"/>
      <c r="N166" s="21"/>
      <c r="O166" s="21"/>
    </row>
    <row r="167" spans="1:15" ht="37.5" customHeight="1" thickBot="1">
      <c r="A167" s="4"/>
      <c r="B167" s="31">
        <v>11690050</v>
      </c>
      <c r="C167" s="34" t="s">
        <v>27</v>
      </c>
      <c r="D167" s="13" t="s">
        <v>21</v>
      </c>
      <c r="E167" s="41">
        <f t="shared" si="14"/>
        <v>0</v>
      </c>
      <c r="F167" s="41">
        <v>10.5</v>
      </c>
      <c r="G167" s="42"/>
      <c r="H167" s="2"/>
      <c r="I167" s="21"/>
      <c r="J167" s="3">
        <v>0</v>
      </c>
      <c r="K167" s="21"/>
      <c r="L167" s="3">
        <v>103800</v>
      </c>
      <c r="M167" s="21"/>
      <c r="N167" s="21"/>
      <c r="O167" s="21"/>
    </row>
    <row r="168" spans="1:15" ht="37.5" customHeight="1" thickBot="1">
      <c r="A168" s="4"/>
      <c r="B168" s="31">
        <v>11690050</v>
      </c>
      <c r="C168" s="34" t="s">
        <v>26</v>
      </c>
      <c r="D168" s="13" t="s">
        <v>21</v>
      </c>
      <c r="E168" s="41">
        <f t="shared" si="14"/>
        <v>0</v>
      </c>
      <c r="F168" s="41">
        <v>3</v>
      </c>
      <c r="G168" s="42"/>
      <c r="H168" s="2"/>
      <c r="I168" s="21"/>
      <c r="J168" s="3">
        <v>0</v>
      </c>
      <c r="K168" s="21"/>
      <c r="L168" s="3">
        <v>16000</v>
      </c>
      <c r="M168" s="21"/>
      <c r="N168" s="21"/>
      <c r="O168" s="21"/>
    </row>
    <row r="169" spans="1:15" ht="37.5" customHeight="1" thickBot="1">
      <c r="A169" s="4"/>
      <c r="B169" s="31">
        <v>11690050</v>
      </c>
      <c r="C169" s="34" t="s">
        <v>25</v>
      </c>
      <c r="D169" s="13" t="s">
        <v>21</v>
      </c>
      <c r="E169" s="41">
        <v>0</v>
      </c>
      <c r="F169" s="41">
        <f t="shared" si="13"/>
        <v>0</v>
      </c>
      <c r="G169" s="42"/>
      <c r="H169" s="2"/>
      <c r="I169" s="21"/>
      <c r="J169" s="3">
        <v>409200</v>
      </c>
      <c r="K169" s="21"/>
      <c r="L169" s="3">
        <v>0</v>
      </c>
      <c r="M169" s="21"/>
      <c r="N169" s="21"/>
      <c r="O169" s="21"/>
    </row>
    <row r="170" spans="1:15" ht="37.5" customHeight="1" thickBot="1">
      <c r="A170" s="4"/>
      <c r="B170" s="31">
        <v>11690050</v>
      </c>
      <c r="C170" s="34" t="s">
        <v>24</v>
      </c>
      <c r="D170" s="13" t="s">
        <v>21</v>
      </c>
      <c r="E170" s="41">
        <f t="shared" si="14"/>
        <v>0</v>
      </c>
      <c r="F170" s="41">
        <v>116.1</v>
      </c>
      <c r="G170" s="42"/>
      <c r="H170" s="2"/>
      <c r="I170" s="21"/>
      <c r="J170" s="3">
        <v>0</v>
      </c>
      <c r="K170" s="21"/>
      <c r="L170" s="3">
        <v>198710</v>
      </c>
      <c r="M170" s="21"/>
      <c r="N170" s="21"/>
      <c r="O170" s="21"/>
    </row>
    <row r="171" spans="1:15" ht="37.5" customHeight="1" thickBot="1">
      <c r="A171" s="4"/>
      <c r="B171" s="31">
        <v>11690050</v>
      </c>
      <c r="C171" s="34" t="s">
        <v>23</v>
      </c>
      <c r="D171" s="13" t="s">
        <v>21</v>
      </c>
      <c r="E171" s="41">
        <f t="shared" si="14"/>
        <v>0</v>
      </c>
      <c r="F171" s="41">
        <v>0</v>
      </c>
      <c r="G171" s="42"/>
      <c r="H171" s="2"/>
      <c r="I171" s="21"/>
      <c r="J171" s="3">
        <v>0</v>
      </c>
      <c r="K171" s="21"/>
      <c r="L171" s="3">
        <v>-16000</v>
      </c>
      <c r="M171" s="21"/>
      <c r="N171" s="21"/>
      <c r="O171" s="21"/>
    </row>
    <row r="172" spans="1:15" ht="37.5" customHeight="1" thickBot="1">
      <c r="A172" s="4"/>
      <c r="B172" s="31">
        <v>11690050</v>
      </c>
      <c r="C172" s="34" t="s">
        <v>22</v>
      </c>
      <c r="D172" s="13" t="s">
        <v>21</v>
      </c>
      <c r="E172" s="41">
        <f t="shared" si="14"/>
        <v>0</v>
      </c>
      <c r="F172" s="41">
        <v>2</v>
      </c>
      <c r="G172" s="42"/>
      <c r="H172" s="2"/>
      <c r="I172" s="21"/>
      <c r="J172" s="3">
        <v>0</v>
      </c>
      <c r="K172" s="21"/>
      <c r="L172" s="3">
        <v>7956.3</v>
      </c>
      <c r="M172" s="21"/>
      <c r="N172" s="21"/>
      <c r="O172" s="21"/>
    </row>
    <row r="173" spans="1:15" ht="12.75" customHeight="1" thickBot="1">
      <c r="A173" s="4"/>
      <c r="B173" s="69" t="s">
        <v>20</v>
      </c>
      <c r="C173" s="69"/>
      <c r="D173" s="69"/>
      <c r="E173" s="45">
        <f t="shared" si="14"/>
        <v>0</v>
      </c>
      <c r="F173" s="45">
        <f t="shared" si="13"/>
        <v>0</v>
      </c>
      <c r="G173" s="42"/>
      <c r="H173" s="2"/>
      <c r="I173" s="21"/>
      <c r="J173" s="6">
        <v>0</v>
      </c>
      <c r="K173" s="21"/>
      <c r="L173" s="6">
        <v>0</v>
      </c>
      <c r="M173" s="21"/>
      <c r="N173" s="21"/>
      <c r="O173" s="21"/>
    </row>
    <row r="174" spans="1:15" ht="12.75" customHeight="1" thickBot="1">
      <c r="A174" s="4"/>
      <c r="B174" s="69" t="s">
        <v>19</v>
      </c>
      <c r="C174" s="69"/>
      <c r="D174" s="69"/>
      <c r="E174" s="45">
        <f t="shared" si="14"/>
        <v>0</v>
      </c>
      <c r="F174" s="45">
        <f t="shared" si="13"/>
        <v>0</v>
      </c>
      <c r="G174" s="42"/>
      <c r="H174" s="2"/>
      <c r="I174" s="21"/>
      <c r="J174" s="6">
        <v>0</v>
      </c>
      <c r="K174" s="21"/>
      <c r="L174" s="6">
        <v>0</v>
      </c>
      <c r="M174" s="21"/>
      <c r="N174" s="21"/>
      <c r="O174" s="21"/>
    </row>
    <row r="175" spans="1:15" ht="27" customHeight="1" thickBot="1">
      <c r="A175" s="4"/>
      <c r="B175" s="31">
        <v>11701050</v>
      </c>
      <c r="C175" s="32" t="s">
        <v>18</v>
      </c>
      <c r="D175" s="13" t="s">
        <v>17</v>
      </c>
      <c r="E175" s="41">
        <f t="shared" si="14"/>
        <v>0</v>
      </c>
      <c r="F175" s="41">
        <f t="shared" si="13"/>
        <v>0</v>
      </c>
      <c r="G175" s="42"/>
      <c r="H175" s="2"/>
      <c r="I175" s="21"/>
      <c r="J175" s="3">
        <v>0</v>
      </c>
      <c r="K175" s="21"/>
      <c r="L175" s="3">
        <v>0</v>
      </c>
      <c r="M175" s="21"/>
      <c r="N175" s="21"/>
      <c r="O175" s="21"/>
    </row>
    <row r="176" spans="1:15" ht="12.75" customHeight="1" thickBot="1">
      <c r="A176" s="4"/>
      <c r="B176" s="69" t="s">
        <v>16</v>
      </c>
      <c r="C176" s="69"/>
      <c r="D176" s="69"/>
      <c r="E176" s="45">
        <f>E177+E195</f>
        <v>2588010.4830000005</v>
      </c>
      <c r="F176" s="45">
        <f>F177+F195</f>
        <v>2450645.62</v>
      </c>
      <c r="G176" s="43">
        <f t="shared" si="12"/>
        <v>94.69226017814394</v>
      </c>
      <c r="H176" s="2"/>
      <c r="I176" s="21"/>
      <c r="J176" s="7">
        <v>1759888679.8</v>
      </c>
      <c r="K176" s="21"/>
      <c r="L176" s="7">
        <v>1721579678.8300002</v>
      </c>
      <c r="M176" s="21"/>
      <c r="N176" s="21"/>
      <c r="O176" s="21"/>
    </row>
    <row r="177" spans="1:15" ht="26.25" customHeight="1" thickBot="1">
      <c r="A177" s="4"/>
      <c r="B177" s="69" t="s">
        <v>15</v>
      </c>
      <c r="C177" s="69"/>
      <c r="D177" s="69"/>
      <c r="E177" s="45">
        <f>E178+E181+E186</f>
        <v>2588010.4830000005</v>
      </c>
      <c r="F177" s="45">
        <f>F178+F181+F186</f>
        <v>2450615.5950000002</v>
      </c>
      <c r="G177" s="43">
        <f t="shared" si="12"/>
        <v>94.691100020555822</v>
      </c>
      <c r="H177" s="2"/>
      <c r="I177" s="21"/>
      <c r="J177" s="6">
        <v>1759888679.8</v>
      </c>
      <c r="K177" s="21"/>
      <c r="L177" s="6">
        <v>1722015793.4000001</v>
      </c>
      <c r="M177" s="21"/>
      <c r="N177" s="21"/>
      <c r="O177" s="21"/>
    </row>
    <row r="178" spans="1:15" ht="24.75" customHeight="1" thickBot="1">
      <c r="A178" s="4"/>
      <c r="B178" s="69" t="s">
        <v>14</v>
      </c>
      <c r="C178" s="69"/>
      <c r="D178" s="69"/>
      <c r="E178" s="45">
        <f>SUM(E179:E180)</f>
        <v>293584.87300000002</v>
      </c>
      <c r="F178" s="45">
        <f>SUM(F179:F180)</f>
        <v>247519.80299999999</v>
      </c>
      <c r="G178" s="43">
        <f t="shared" si="12"/>
        <v>84.309453845736797</v>
      </c>
      <c r="H178" s="2"/>
      <c r="I178" s="21"/>
      <c r="J178" s="6">
        <v>167304532</v>
      </c>
      <c r="K178" s="21"/>
      <c r="L178" s="6">
        <v>162042587.59999999</v>
      </c>
      <c r="M178" s="21"/>
      <c r="N178" s="21"/>
      <c r="O178" s="21"/>
    </row>
    <row r="179" spans="1:15" ht="24.75" customHeight="1" thickBot="1">
      <c r="A179" s="4"/>
      <c r="B179" s="31">
        <v>20215001</v>
      </c>
      <c r="C179" s="34" t="s">
        <v>274</v>
      </c>
      <c r="D179" s="15" t="s">
        <v>13</v>
      </c>
      <c r="E179" s="41">
        <v>261463.772</v>
      </c>
      <c r="F179" s="41">
        <v>231751.389</v>
      </c>
      <c r="G179" s="42">
        <f t="shared" si="12"/>
        <v>88.636137705532676</v>
      </c>
      <c r="H179" s="2"/>
      <c r="I179" s="21"/>
      <c r="J179" s="3">
        <v>166681159</v>
      </c>
      <c r="K179" s="21"/>
      <c r="L179" s="3">
        <v>0</v>
      </c>
      <c r="M179" s="21"/>
      <c r="N179" s="21"/>
      <c r="O179" s="21"/>
    </row>
    <row r="180" spans="1:15" ht="24.75" customHeight="1" thickBot="1">
      <c r="A180" s="4"/>
      <c r="B180" s="31">
        <v>20215002</v>
      </c>
      <c r="C180" s="34" t="s">
        <v>275</v>
      </c>
      <c r="D180" s="15" t="s">
        <v>12</v>
      </c>
      <c r="E180" s="41">
        <v>32121.100999999999</v>
      </c>
      <c r="F180" s="41">
        <v>15768.414000000001</v>
      </c>
      <c r="G180" s="42">
        <f t="shared" si="12"/>
        <v>49.090515297093958</v>
      </c>
      <c r="H180" s="2"/>
      <c r="I180" s="21"/>
      <c r="J180" s="3">
        <v>0</v>
      </c>
      <c r="K180" s="21"/>
      <c r="L180" s="3">
        <v>161419214.59999999</v>
      </c>
      <c r="M180" s="21"/>
      <c r="N180" s="21"/>
      <c r="O180" s="21"/>
    </row>
    <row r="181" spans="1:15" ht="24.75" customHeight="1" thickBot="1">
      <c r="A181" s="4"/>
      <c r="B181" s="69" t="s">
        <v>11</v>
      </c>
      <c r="C181" s="69"/>
      <c r="D181" s="69"/>
      <c r="E181" s="45">
        <f>SUM(E182:E185)</f>
        <v>10100.147000000001</v>
      </c>
      <c r="F181" s="45">
        <f>SUM(F182:F185)</f>
        <v>10100.147000000001</v>
      </c>
      <c r="G181" s="43">
        <f t="shared" si="12"/>
        <v>100</v>
      </c>
      <c r="H181" s="2"/>
      <c r="I181" s="21"/>
      <c r="J181" s="6">
        <v>50000</v>
      </c>
      <c r="K181" s="21"/>
      <c r="L181" s="6">
        <v>50000</v>
      </c>
      <c r="M181" s="21"/>
      <c r="N181" s="21"/>
      <c r="O181" s="21"/>
    </row>
    <row r="182" spans="1:15" ht="37.5" customHeight="1" thickBot="1">
      <c r="A182" s="4"/>
      <c r="B182" s="31">
        <v>20225467</v>
      </c>
      <c r="C182" s="53" t="s">
        <v>276</v>
      </c>
      <c r="D182" s="54" t="s">
        <v>294</v>
      </c>
      <c r="E182" s="41">
        <v>1100</v>
      </c>
      <c r="F182" s="41">
        <v>1100</v>
      </c>
      <c r="G182" s="42">
        <f t="shared" si="12"/>
        <v>100</v>
      </c>
      <c r="H182" s="2"/>
      <c r="I182" s="21"/>
      <c r="J182" s="6"/>
      <c r="K182" s="21"/>
      <c r="L182" s="6"/>
      <c r="M182" s="21"/>
      <c r="N182" s="21"/>
      <c r="O182" s="21"/>
    </row>
    <row r="183" spans="1:15" ht="24.75" customHeight="1" thickBot="1">
      <c r="A183" s="4"/>
      <c r="B183" s="31">
        <v>20225497</v>
      </c>
      <c r="C183" s="53" t="s">
        <v>277</v>
      </c>
      <c r="D183" s="54" t="s">
        <v>295</v>
      </c>
      <c r="E183" s="41">
        <v>994.95899999999995</v>
      </c>
      <c r="F183" s="41">
        <v>994.95899999999995</v>
      </c>
      <c r="G183" s="42">
        <f t="shared" si="12"/>
        <v>100</v>
      </c>
      <c r="H183" s="2"/>
      <c r="I183" s="21"/>
      <c r="J183" s="6"/>
      <c r="K183" s="21"/>
      <c r="L183" s="6"/>
      <c r="M183" s="21"/>
      <c r="N183" s="21"/>
      <c r="O183" s="21"/>
    </row>
    <row r="184" spans="1:15" ht="24.75" customHeight="1" thickBot="1">
      <c r="A184" s="4"/>
      <c r="B184" s="31">
        <v>20225519</v>
      </c>
      <c r="C184" s="55" t="s">
        <v>278</v>
      </c>
      <c r="D184" s="54" t="s">
        <v>296</v>
      </c>
      <c r="E184" s="41">
        <v>100</v>
      </c>
      <c r="F184" s="41">
        <v>100</v>
      </c>
      <c r="G184" s="42">
        <f t="shared" si="12"/>
        <v>100</v>
      </c>
      <c r="H184" s="2"/>
      <c r="I184" s="21"/>
      <c r="J184" s="6"/>
      <c r="K184" s="21"/>
      <c r="L184" s="6"/>
      <c r="M184" s="21"/>
      <c r="N184" s="21"/>
      <c r="O184" s="21"/>
    </row>
    <row r="185" spans="1:15" ht="48" customHeight="1" thickBot="1">
      <c r="A185" s="4"/>
      <c r="B185" s="31">
        <v>20225555</v>
      </c>
      <c r="C185" s="55" t="s">
        <v>279</v>
      </c>
      <c r="D185" s="54" t="s">
        <v>297</v>
      </c>
      <c r="E185" s="41">
        <v>7905.1880000000001</v>
      </c>
      <c r="F185" s="41">
        <v>7905.1880000000001</v>
      </c>
      <c r="G185" s="42">
        <f t="shared" si="12"/>
        <v>100</v>
      </c>
      <c r="H185" s="2"/>
      <c r="I185" s="21"/>
      <c r="J185" s="6"/>
      <c r="K185" s="21"/>
      <c r="L185" s="6"/>
      <c r="M185" s="21"/>
      <c r="N185" s="21"/>
      <c r="O185" s="21"/>
    </row>
    <row r="186" spans="1:15" ht="24" customHeight="1" thickBot="1">
      <c r="A186" s="4"/>
      <c r="B186" s="83" t="s">
        <v>10</v>
      </c>
      <c r="C186" s="84"/>
      <c r="D186" s="85"/>
      <c r="E186" s="45">
        <f>SUM(E187:E194)</f>
        <v>2284325.4630000005</v>
      </c>
      <c r="F186" s="45">
        <f>SUM(F187:F194)</f>
        <v>2192995.645</v>
      </c>
      <c r="G186" s="43">
        <f t="shared" si="12"/>
        <v>96.00189117184479</v>
      </c>
      <c r="H186" s="2"/>
      <c r="I186" s="21"/>
      <c r="J186" s="6">
        <v>1446302147.8</v>
      </c>
      <c r="K186" s="21"/>
      <c r="L186" s="6">
        <v>1413691854.8</v>
      </c>
      <c r="M186" s="21"/>
      <c r="N186" s="21"/>
      <c r="O186" s="21"/>
    </row>
    <row r="187" spans="1:15" ht="45.75" customHeight="1" thickBot="1">
      <c r="A187" s="4"/>
      <c r="B187" s="31">
        <v>20235118</v>
      </c>
      <c r="C187" s="56" t="s">
        <v>280</v>
      </c>
      <c r="D187" s="57" t="s">
        <v>9</v>
      </c>
      <c r="E187" s="41">
        <v>4471.3919999999998</v>
      </c>
      <c r="F187" s="41">
        <v>4471.3919999999998</v>
      </c>
      <c r="G187" s="42">
        <f t="shared" si="12"/>
        <v>100</v>
      </c>
      <c r="H187" s="2"/>
      <c r="I187" s="21"/>
      <c r="J187" s="3">
        <v>3597460</v>
      </c>
      <c r="K187" s="21"/>
      <c r="L187" s="3">
        <v>0</v>
      </c>
      <c r="M187" s="21"/>
      <c r="N187" s="21"/>
      <c r="O187" s="21"/>
    </row>
    <row r="188" spans="1:15" ht="54.75" customHeight="1" thickBot="1">
      <c r="A188" s="4"/>
      <c r="B188" s="31">
        <v>20235260</v>
      </c>
      <c r="C188" s="56" t="s">
        <v>281</v>
      </c>
      <c r="D188" s="58" t="s">
        <v>282</v>
      </c>
      <c r="E188" s="41">
        <v>217.86799999999999</v>
      </c>
      <c r="F188" s="41">
        <v>217.86799999999999</v>
      </c>
      <c r="G188" s="42">
        <f t="shared" si="12"/>
        <v>100</v>
      </c>
      <c r="H188" s="2"/>
      <c r="I188" s="21"/>
      <c r="J188" s="3">
        <v>0</v>
      </c>
      <c r="K188" s="21"/>
      <c r="L188" s="3">
        <v>3597460</v>
      </c>
      <c r="M188" s="21"/>
      <c r="N188" s="21"/>
      <c r="O188" s="21"/>
    </row>
    <row r="189" spans="1:15" ht="30.75" customHeight="1" thickBot="1">
      <c r="A189" s="4"/>
      <c r="B189" s="31">
        <v>20239999</v>
      </c>
      <c r="C189" s="56" t="s">
        <v>283</v>
      </c>
      <c r="D189" s="59" t="s">
        <v>284</v>
      </c>
      <c r="E189" s="41">
        <v>33331.534</v>
      </c>
      <c r="F189" s="41">
        <v>32516.079000000002</v>
      </c>
      <c r="G189" s="42">
        <f t="shared" si="12"/>
        <v>97.553502938088599</v>
      </c>
      <c r="H189" s="2"/>
      <c r="I189" s="21"/>
      <c r="J189" s="3">
        <v>231964.79999999999</v>
      </c>
      <c r="K189" s="21"/>
      <c r="L189" s="3">
        <v>0</v>
      </c>
      <c r="M189" s="21"/>
      <c r="N189" s="21"/>
      <c r="O189" s="21"/>
    </row>
    <row r="190" spans="1:15" ht="30.75" customHeight="1" thickBot="1">
      <c r="A190" s="4"/>
      <c r="B190" s="31">
        <v>20203024</v>
      </c>
      <c r="C190" s="56" t="s">
        <v>285</v>
      </c>
      <c r="D190" s="60" t="s">
        <v>6</v>
      </c>
      <c r="E190" s="41">
        <v>5622.5410000000002</v>
      </c>
      <c r="F190" s="41">
        <v>0</v>
      </c>
      <c r="G190" s="42">
        <f t="shared" si="12"/>
        <v>0</v>
      </c>
      <c r="H190" s="2"/>
      <c r="I190" s="21"/>
      <c r="J190" s="3">
        <v>0</v>
      </c>
      <c r="K190" s="21"/>
      <c r="L190" s="3">
        <v>231964.79999999999</v>
      </c>
      <c r="M190" s="21"/>
      <c r="N190" s="21"/>
      <c r="O190" s="21"/>
    </row>
    <row r="191" spans="1:15" ht="38.25" customHeight="1" thickBot="1">
      <c r="A191" s="4"/>
      <c r="B191" s="31">
        <v>20203027</v>
      </c>
      <c r="C191" s="56" t="s">
        <v>286</v>
      </c>
      <c r="D191" s="60" t="s">
        <v>8</v>
      </c>
      <c r="E191" s="41">
        <v>15559.339</v>
      </c>
      <c r="F191" s="41">
        <v>15559.339</v>
      </c>
      <c r="G191" s="42">
        <f t="shared" si="12"/>
        <v>100</v>
      </c>
      <c r="H191" s="2"/>
      <c r="I191" s="21"/>
      <c r="J191" s="3">
        <v>17795736</v>
      </c>
      <c r="K191" s="21"/>
      <c r="L191" s="3">
        <v>0</v>
      </c>
      <c r="M191" s="21"/>
      <c r="N191" s="21"/>
      <c r="O191" s="21"/>
    </row>
    <row r="192" spans="1:15" ht="38.25" customHeight="1" thickBot="1">
      <c r="A192" s="4"/>
      <c r="B192" s="31">
        <v>20203029</v>
      </c>
      <c r="C192" s="61" t="s">
        <v>287</v>
      </c>
      <c r="D192" s="62" t="s">
        <v>7</v>
      </c>
      <c r="E192" s="41">
        <v>2161282.733</v>
      </c>
      <c r="F192" s="41">
        <v>2093746.8640000001</v>
      </c>
      <c r="G192" s="42">
        <f t="shared" si="12"/>
        <v>96.875195088138426</v>
      </c>
      <c r="H192" s="2"/>
      <c r="I192" s="21"/>
      <c r="J192" s="3">
        <v>0</v>
      </c>
      <c r="K192" s="21"/>
      <c r="L192" s="3">
        <v>16565287</v>
      </c>
      <c r="M192" s="21"/>
      <c r="N192" s="21"/>
      <c r="O192" s="21"/>
    </row>
    <row r="193" spans="1:15" ht="69.75" customHeight="1" thickBot="1">
      <c r="A193" s="4"/>
      <c r="B193" s="36" t="s">
        <v>288</v>
      </c>
      <c r="C193" s="56" t="s">
        <v>289</v>
      </c>
      <c r="D193" s="63" t="s">
        <v>290</v>
      </c>
      <c r="E193" s="41">
        <v>24039.356</v>
      </c>
      <c r="F193" s="41">
        <v>20752.248</v>
      </c>
      <c r="G193" s="42">
        <f t="shared" si="12"/>
        <v>86.326139518878946</v>
      </c>
      <c r="H193" s="2"/>
      <c r="I193" s="21"/>
      <c r="J193" s="3">
        <v>1375295821</v>
      </c>
      <c r="K193" s="21"/>
      <c r="L193" s="3">
        <v>0</v>
      </c>
      <c r="M193" s="21"/>
      <c r="N193" s="21"/>
      <c r="O193" s="21"/>
    </row>
    <row r="194" spans="1:15" ht="82.5" customHeight="1" thickBot="1">
      <c r="A194" s="4"/>
      <c r="B194" s="36" t="s">
        <v>291</v>
      </c>
      <c r="C194" s="56" t="s">
        <v>292</v>
      </c>
      <c r="D194" s="64" t="s">
        <v>293</v>
      </c>
      <c r="E194" s="41">
        <v>39800.699999999997</v>
      </c>
      <c r="F194" s="41">
        <v>25731.855</v>
      </c>
      <c r="G194" s="42">
        <f t="shared" si="12"/>
        <v>64.651764918707471</v>
      </c>
      <c r="H194" s="2"/>
      <c r="I194" s="21"/>
      <c r="J194" s="3">
        <v>0</v>
      </c>
      <c r="K194" s="21"/>
      <c r="L194" s="3">
        <v>1351996749</v>
      </c>
      <c r="M194" s="21"/>
      <c r="N194" s="21"/>
      <c r="O194" s="21"/>
    </row>
    <row r="195" spans="1:15" ht="50.25" customHeight="1" thickBot="1">
      <c r="A195" s="4"/>
      <c r="B195" s="69" t="s">
        <v>5</v>
      </c>
      <c r="C195" s="69"/>
      <c r="D195" s="69"/>
      <c r="E195" s="45">
        <f t="shared" si="14"/>
        <v>0</v>
      </c>
      <c r="F195" s="45">
        <f>F196+F198</f>
        <v>30.025000000000002</v>
      </c>
      <c r="G195" s="42"/>
      <c r="H195" s="2"/>
      <c r="I195" s="21"/>
      <c r="J195" s="6">
        <v>0</v>
      </c>
      <c r="K195" s="21"/>
      <c r="L195" s="6">
        <v>53183</v>
      </c>
      <c r="M195" s="21"/>
      <c r="N195" s="21"/>
      <c r="O195" s="21"/>
    </row>
    <row r="196" spans="1:15" ht="42" customHeight="1" thickBot="1">
      <c r="A196" s="4"/>
      <c r="B196" s="72" t="s">
        <v>4</v>
      </c>
      <c r="C196" s="73"/>
      <c r="D196" s="74"/>
      <c r="E196" s="45">
        <f t="shared" si="14"/>
        <v>0</v>
      </c>
      <c r="F196" s="45">
        <f>F197</f>
        <v>31.225000000000001</v>
      </c>
      <c r="G196" s="42"/>
      <c r="H196" s="2"/>
      <c r="I196" s="21"/>
      <c r="J196" s="6">
        <v>0</v>
      </c>
      <c r="K196" s="21"/>
      <c r="L196" s="6">
        <v>53183</v>
      </c>
      <c r="M196" s="21"/>
      <c r="N196" s="21"/>
      <c r="O196" s="21"/>
    </row>
    <row r="197" spans="1:15" ht="36" customHeight="1" thickBot="1">
      <c r="A197" s="4"/>
      <c r="B197" s="31">
        <v>21805010</v>
      </c>
      <c r="C197" s="34" t="s">
        <v>3</v>
      </c>
      <c r="D197" s="15" t="s">
        <v>235</v>
      </c>
      <c r="E197" s="41">
        <f t="shared" ref="E197" si="15">K195/1000</f>
        <v>0</v>
      </c>
      <c r="F197" s="41">
        <v>31.225000000000001</v>
      </c>
      <c r="G197" s="42"/>
      <c r="H197" s="2"/>
      <c r="I197" s="21"/>
      <c r="J197" s="3">
        <v>0</v>
      </c>
      <c r="K197" s="21"/>
      <c r="L197" s="3">
        <v>13233</v>
      </c>
      <c r="M197" s="21"/>
      <c r="N197" s="21"/>
      <c r="O197" s="21"/>
    </row>
    <row r="198" spans="1:15" ht="28.5" customHeight="1" thickBot="1">
      <c r="A198" s="4"/>
      <c r="B198" s="72" t="s">
        <v>2</v>
      </c>
      <c r="C198" s="73"/>
      <c r="D198" s="74"/>
      <c r="E198" s="45">
        <f t="shared" si="14"/>
        <v>0</v>
      </c>
      <c r="F198" s="45">
        <f>F199</f>
        <v>-1.2</v>
      </c>
      <c r="G198" s="42"/>
      <c r="H198" s="2"/>
      <c r="I198" s="21"/>
      <c r="J198" s="6">
        <v>0</v>
      </c>
      <c r="K198" s="21"/>
      <c r="L198" s="6">
        <v>-489297.57</v>
      </c>
      <c r="M198" s="21"/>
      <c r="N198" s="21"/>
      <c r="O198" s="21"/>
    </row>
    <row r="199" spans="1:15" ht="38.25" customHeight="1" thickBot="1">
      <c r="A199" s="4"/>
      <c r="B199" s="33">
        <v>21905000</v>
      </c>
      <c r="C199" s="44" t="s">
        <v>1</v>
      </c>
      <c r="D199" s="14" t="s">
        <v>0</v>
      </c>
      <c r="E199" s="41">
        <f t="shared" si="14"/>
        <v>0</v>
      </c>
      <c r="F199" s="41">
        <v>-1.2</v>
      </c>
      <c r="G199" s="42"/>
      <c r="H199" s="2"/>
      <c r="I199" s="21"/>
      <c r="J199" s="5">
        <v>0</v>
      </c>
      <c r="K199" s="21"/>
      <c r="L199" s="5">
        <v>-489297.57</v>
      </c>
      <c r="M199" s="21"/>
      <c r="N199" s="21"/>
      <c r="O199" s="21"/>
    </row>
    <row r="200" spans="1:15" s="21" customFormat="1" ht="12.75" customHeight="1" thickBot="1">
      <c r="A200" s="4"/>
      <c r="B200" s="66"/>
      <c r="C200" s="67"/>
      <c r="D200" s="68"/>
      <c r="E200" s="65">
        <f>E176+E18</f>
        <v>2793411.5590000004</v>
      </c>
      <c r="F200" s="65">
        <f>F176+F18</f>
        <v>2679024.1365100001</v>
      </c>
      <c r="G200" s="43">
        <f>F200/E200*100</f>
        <v>95.905099550352361</v>
      </c>
      <c r="H200" s="2"/>
      <c r="J200" s="3">
        <v>1913872374.4200001</v>
      </c>
      <c r="L200" s="3">
        <v>1877227407.4000001</v>
      </c>
    </row>
  </sheetData>
  <mergeCells count="45">
    <mergeCell ref="B186:D186"/>
    <mergeCell ref="B195:D195"/>
    <mergeCell ref="B196:D196"/>
    <mergeCell ref="B198:D198"/>
    <mergeCell ref="B174:D174"/>
    <mergeCell ref="B176:D176"/>
    <mergeCell ref="B177:D177"/>
    <mergeCell ref="B178:D178"/>
    <mergeCell ref="B181:D181"/>
    <mergeCell ref="B114:D114"/>
    <mergeCell ref="B115:D115"/>
    <mergeCell ref="B126:D126"/>
    <mergeCell ref="B102:D102"/>
    <mergeCell ref="B105:D105"/>
    <mergeCell ref="B106:D106"/>
    <mergeCell ref="B108:D108"/>
    <mergeCell ref="B109:D109"/>
    <mergeCell ref="B173:D173"/>
    <mergeCell ref="B127:D127"/>
    <mergeCell ref="B130:D130"/>
    <mergeCell ref="B131:D131"/>
    <mergeCell ref="B134:D134"/>
    <mergeCell ref="B138:D138"/>
    <mergeCell ref="B8:G8"/>
    <mergeCell ref="B9:G9"/>
    <mergeCell ref="E4:H5"/>
    <mergeCell ref="B11:D12"/>
    <mergeCell ref="E13:G16"/>
    <mergeCell ref="B13:B17"/>
    <mergeCell ref="C13:C17"/>
    <mergeCell ref="D13:D17"/>
    <mergeCell ref="B97:D97"/>
    <mergeCell ref="B98:D98"/>
    <mergeCell ref="B94:D94"/>
    <mergeCell ref="B18:D18"/>
    <mergeCell ref="B19:D19"/>
    <mergeCell ref="B20:D20"/>
    <mergeCell ref="B37:D37"/>
    <mergeCell ref="B44:D44"/>
    <mergeCell ref="B68:D68"/>
    <mergeCell ref="B78:D78"/>
    <mergeCell ref="B88:D88"/>
    <mergeCell ref="B93:D93"/>
    <mergeCell ref="B38:D38"/>
    <mergeCell ref="B43:D43"/>
  </mergeCells>
  <hyperlinks>
    <hyperlink ref="D26" r:id="rId1" display="consultantplus://offline/ref=9141EDB34EF430FE88D10F8EE664C2B614B2512031DFA8EAA217E7BC424BB817D95BE64D8F8CZ6q1H"/>
    <hyperlink ref="D27" r:id="rId2" display="consultantplus://offline/ref=9141EDB34EF430FE88D10F8EE664C2B614B2512031DFA8EAA217E7BC424BB817D95BE64D8F8CZ6q1H"/>
    <hyperlink ref="D28:D30" r:id="rId3" display="consultantplus://offline/ref=9141EDB34EF430FE88D10F8EE664C2B614B2512031DFA8EAA217E7BC424BB817D95BE64D8F8CZ6q1H"/>
    <hyperlink ref="D31" r:id="rId4" display="consultantplus://offline/ref=9141EDB34EF430FE88D10F8EE664C2B614B2512031DFA8EAA217E7BC424BB817D95BE64F8F8C6C15ZEq0H"/>
    <hyperlink ref="D32:D33" r:id="rId5" display="consultantplus://offline/ref=9141EDB34EF430FE88D10F8EE664C2B614B2512031DFA8EAA217E7BC424BB817D95BE64F8F8C6C15ZEq0H"/>
    <hyperlink ref="D35" r:id="rId6" display="consultantplus://offline/ref=9141EDB34EF430FE88D10F8EE664C2B614B2512031DFA8EAA217E7BC424BB817D95BE64B8A85Z6qAH"/>
    <hyperlink ref="D36" r:id="rId7" display="consultantplus://offline/ref=9141EDB34EF430FE88D10F8EE664C2B614B2512031DFA8EAA217E7BC424BB817D95BE64B8A85Z6qAH"/>
    <hyperlink ref="D161" r:id="rId8" display="consultantplus://offline/ref=321B627FD9655706AAC6FCD3A43D4D086D53C99E7E0E6C404D4C07C993E784689867B1900F76aEqCH"/>
    <hyperlink ref="D163" r:id="rId9" display="consultantplus://offline/ref=321B627FD9655706AAC6FCD3A43D4D086D53C99E7E0E6C404D4C07C993E784689867B1900F76aEqCH"/>
    <hyperlink ref="D34" r:id="rId10" display="consultantplus://offline/ref=9141EDB34EF430FE88D10F8EE664C2B614B2512031DFA8EAA217E7BC424BB817D95BE64F8F8C6C15ZEq0H"/>
    <hyperlink ref="D162" r:id="rId11" display="consultantplus://offline/ref=321B627FD9655706AAC6FCD3A43D4D086D53C99E7E0E6C404D4C07C993E784689867B1900F76aEqCH"/>
  </hyperlinks>
  <pageMargins left="0.39370078740157483" right="0.19685039370078741" top="0.39370078740157483" bottom="0.19685039370078741" header="0.19685039370078741" footer="0.19685039370078741"/>
  <pageSetup scale="90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доходов</vt:lpstr>
      <vt:lpstr>'Исполнение доходов'!Заголовки_для_печати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Бувайсари</cp:lastModifiedBy>
  <cp:lastPrinted>2019-05-06T08:58:37Z</cp:lastPrinted>
  <dcterms:created xsi:type="dcterms:W3CDTF">2016-03-03T09:03:26Z</dcterms:created>
  <dcterms:modified xsi:type="dcterms:W3CDTF">2019-05-30T08:21:19Z</dcterms:modified>
</cp:coreProperties>
</file>