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20730" windowHeight="11760"/>
  </bookViews>
  <sheets>
    <sheet name="Бюджет_4" sheetId="2" r:id="rId1"/>
  </sheets>
  <definedNames>
    <definedName name="_xlnm._FilterDatabase" localSheetId="0" hidden="1">Бюджет_4!$A$15:$HC$204</definedName>
    <definedName name="_xlnm.Print_Titles" localSheetId="0">Бюджет_4!$11:$14</definedName>
  </definedNames>
  <calcPr calcId="125725"/>
</workbook>
</file>

<file path=xl/calcChain.xml><?xml version="1.0" encoding="utf-8"?>
<calcChain xmlns="http://schemas.openxmlformats.org/spreadsheetml/2006/main">
  <c r="S17" i="2"/>
  <c r="T17"/>
  <c r="S18"/>
  <c r="T18"/>
  <c r="S19"/>
  <c r="T19"/>
  <c r="S23"/>
  <c r="T23"/>
  <c r="S24"/>
  <c r="T24"/>
  <c r="S25"/>
  <c r="T25"/>
  <c r="S26"/>
  <c r="T26"/>
  <c r="S27"/>
  <c r="T27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8"/>
  <c r="T58"/>
  <c r="S59"/>
  <c r="T59"/>
  <c r="S60"/>
  <c r="T60"/>
  <c r="S62"/>
  <c r="T62"/>
  <c r="S63"/>
  <c r="T63"/>
  <c r="S64"/>
  <c r="T64"/>
  <c r="S65"/>
  <c r="T65"/>
  <c r="S66"/>
  <c r="T66"/>
  <c r="S71"/>
  <c r="T71"/>
  <c r="S72"/>
  <c r="T72"/>
  <c r="S73"/>
  <c r="T73"/>
  <c r="S74"/>
  <c r="T74"/>
  <c r="S76"/>
  <c r="T76"/>
  <c r="S77"/>
  <c r="T77"/>
  <c r="S78"/>
  <c r="T78"/>
  <c r="S79"/>
  <c r="T79"/>
  <c r="S80"/>
  <c r="T80"/>
  <c r="S81"/>
  <c r="T81"/>
  <c r="S82"/>
  <c r="T82"/>
  <c r="S83"/>
  <c r="T83"/>
  <c r="S84"/>
  <c r="T84"/>
  <c r="S87"/>
  <c r="T87"/>
  <c r="S88"/>
  <c r="T88"/>
  <c r="S89"/>
  <c r="T89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1"/>
  <c r="T101"/>
  <c r="S102"/>
  <c r="T102"/>
  <c r="S103"/>
  <c r="T103"/>
  <c r="S104"/>
  <c r="T104"/>
  <c r="S105"/>
  <c r="T105"/>
  <c r="S106"/>
  <c r="T106"/>
  <c r="S107"/>
  <c r="T107"/>
  <c r="S108"/>
  <c r="T108"/>
  <c r="S109"/>
  <c r="T109"/>
  <c r="S110"/>
  <c r="T110"/>
  <c r="S112"/>
  <c r="T112"/>
  <c r="S113"/>
  <c r="T113"/>
  <c r="S114"/>
  <c r="T114"/>
  <c r="S115"/>
  <c r="T115"/>
  <c r="S116"/>
  <c r="T116"/>
  <c r="S117"/>
  <c r="T117"/>
  <c r="S118"/>
  <c r="T118"/>
  <c r="S119"/>
  <c r="T119"/>
  <c r="S120"/>
  <c r="T120"/>
  <c r="S121"/>
  <c r="T121"/>
  <c r="S122"/>
  <c r="T122"/>
  <c r="S123"/>
  <c r="T123"/>
  <c r="S124"/>
  <c r="T124"/>
  <c r="S125"/>
  <c r="T125"/>
  <c r="S126"/>
  <c r="T126"/>
  <c r="S127"/>
  <c r="T127"/>
  <c r="S128"/>
  <c r="T128"/>
  <c r="S129"/>
  <c r="T129"/>
  <c r="S130"/>
  <c r="T130"/>
  <c r="S131"/>
  <c r="T131"/>
  <c r="S134"/>
  <c r="T134"/>
  <c r="S135"/>
  <c r="T135"/>
  <c r="S136"/>
  <c r="T136"/>
  <c r="S137"/>
  <c r="T137"/>
  <c r="S138"/>
  <c r="T138"/>
  <c r="S139"/>
  <c r="T139"/>
  <c r="S140"/>
  <c r="T140"/>
  <c r="S141"/>
  <c r="T141"/>
  <c r="S142"/>
  <c r="T142"/>
  <c r="S143"/>
  <c r="T143"/>
  <c r="S144"/>
  <c r="T144"/>
  <c r="S145"/>
  <c r="T145"/>
  <c r="S146"/>
  <c r="T146"/>
  <c r="S147"/>
  <c r="T147"/>
  <c r="S148"/>
  <c r="T148"/>
  <c r="S149"/>
  <c r="T149"/>
  <c r="S150"/>
  <c r="T150"/>
  <c r="S151"/>
  <c r="T151"/>
  <c r="S152"/>
  <c r="T152"/>
  <c r="S153"/>
  <c r="T153"/>
  <c r="S154"/>
  <c r="T154"/>
  <c r="S155"/>
  <c r="T155"/>
  <c r="S156"/>
  <c r="T156"/>
  <c r="S157"/>
  <c r="T157"/>
  <c r="S158"/>
  <c r="T158"/>
  <c r="S159"/>
  <c r="T159"/>
  <c r="S160"/>
  <c r="T160"/>
  <c r="S161"/>
  <c r="T161"/>
  <c r="S162"/>
  <c r="T162"/>
  <c r="S163"/>
  <c r="T163"/>
  <c r="S167"/>
  <c r="T167"/>
  <c r="S168"/>
  <c r="T168"/>
  <c r="S169"/>
  <c r="T169"/>
  <c r="S170"/>
  <c r="T170"/>
  <c r="S171"/>
  <c r="T171"/>
  <c r="S173"/>
  <c r="T173"/>
  <c r="S174"/>
  <c r="T174"/>
  <c r="S175"/>
  <c r="T175"/>
  <c r="S176"/>
  <c r="T176"/>
  <c r="S177"/>
  <c r="T177"/>
  <c r="S178"/>
  <c r="T178"/>
  <c r="S179"/>
  <c r="T179"/>
  <c r="S180"/>
  <c r="T180"/>
  <c r="S181"/>
  <c r="T181"/>
  <c r="S182"/>
  <c r="T182"/>
  <c r="S183"/>
  <c r="T183"/>
  <c r="S184"/>
  <c r="T184"/>
  <c r="S186"/>
  <c r="T186"/>
  <c r="S187"/>
  <c r="T187"/>
  <c r="S188"/>
  <c r="T188"/>
  <c r="S190"/>
  <c r="T190"/>
  <c r="S191"/>
  <c r="T191"/>
  <c r="S192"/>
  <c r="T192"/>
  <c r="S194"/>
  <c r="T194"/>
  <c r="S195"/>
  <c r="T195"/>
  <c r="S196"/>
  <c r="T196"/>
  <c r="S197"/>
  <c r="T197"/>
  <c r="S198"/>
  <c r="T198"/>
  <c r="S199"/>
  <c r="T199"/>
  <c r="S200"/>
  <c r="T200"/>
  <c r="S201"/>
  <c r="T201"/>
  <c r="S202"/>
  <c r="T202"/>
  <c r="S203"/>
  <c r="T203"/>
  <c r="S204"/>
  <c r="T204"/>
  <c r="R111" l="1"/>
  <c r="S111" l="1"/>
  <c r="T111"/>
  <c r="R166"/>
  <c r="R70"/>
  <c r="R47"/>
  <c r="R28"/>
  <c r="S28" l="1"/>
  <c r="T28"/>
  <c r="R69"/>
  <c r="S70"/>
  <c r="T70"/>
  <c r="S166"/>
  <c r="T166"/>
  <c r="S47"/>
  <c r="T47"/>
  <c r="R100"/>
  <c r="R133"/>
  <c r="R172"/>
  <c r="R20"/>
  <c r="R21"/>
  <c r="R22"/>
  <c r="T22" l="1"/>
  <c r="S22"/>
  <c r="S133"/>
  <c r="T133"/>
  <c r="R68"/>
  <c r="S69"/>
  <c r="T69"/>
  <c r="S21"/>
  <c r="T21"/>
  <c r="R86"/>
  <c r="S100"/>
  <c r="T100"/>
  <c r="R165"/>
  <c r="S172"/>
  <c r="T172"/>
  <c r="R16"/>
  <c r="T20"/>
  <c r="S20"/>
  <c r="T16" l="1"/>
  <c r="S16"/>
  <c r="T86"/>
  <c r="S86"/>
  <c r="T165"/>
  <c r="S165"/>
  <c r="S68"/>
  <c r="T68"/>
</calcChain>
</file>

<file path=xl/sharedStrings.xml><?xml version="1.0" encoding="utf-8"?>
<sst xmlns="http://schemas.openxmlformats.org/spreadsheetml/2006/main" count="468" uniqueCount="181">
  <si>
    <t/>
  </si>
  <si>
    <t>000</t>
  </si>
  <si>
    <t>0000000000</t>
  </si>
  <si>
    <t>* 540</t>
  </si>
  <si>
    <t>0110370020</t>
  </si>
  <si>
    <t>Иные межбюджетные трансферты</t>
  </si>
  <si>
    <t>Финансовое обеспечение мероприятий в сфере информационно-коммуникационной инфраструктуры</t>
  </si>
  <si>
    <t>Прочие межбюджетные трансферты общего характера</t>
  </si>
  <si>
    <t>* 512</t>
  </si>
  <si>
    <t>0110570050</t>
  </si>
  <si>
    <t>Иные дотации</t>
  </si>
  <si>
    <t>Дотация на поддержку мер по обеспеченностью сбалансированности бюджетов сельских поселений имеющих недостаток средств на исполнение первоочередных расходных обязательств</t>
  </si>
  <si>
    <t>* 511</t>
  </si>
  <si>
    <t>0110370040</t>
  </si>
  <si>
    <t>Дотации на выравнивание бюджетной обеспеченности</t>
  </si>
  <si>
    <t>Выравнивание бюджетной обеспеченности поселений из районного фонда финансовой поддержки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</si>
  <si>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</si>
  <si>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</si>
  <si>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* 611</t>
  </si>
  <si>
    <t>9990000590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</si>
  <si>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</si>
  <si>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Периодическая печать и издательства</t>
  </si>
  <si>
    <t>СРЕДСТВА МАССОВОЙ ИНФОРМАЦИИ</t>
  </si>
  <si>
    <t>* 244</t>
  </si>
  <si>
    <t>9990070110</t>
  </si>
  <si>
    <t>Прочая закупка товаров, работ и услуг для обеспечения государственных (муниципальных) нужд</t>
  </si>
  <si>
    <t>Другие вопросы в области физической культуры и спорта</t>
  </si>
  <si>
    <t>ФИЗИЧЕСКАЯ КУЛЬТУРА И СПОРТ</t>
  </si>
  <si>
    <t>9900041140</t>
  </si>
  <si>
    <t>*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</si>
  <si>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</si>
  <si>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* 121</t>
  </si>
  <si>
    <t>Фонд оплаты труда государственных (муниципальных) органов</t>
  </si>
  <si>
    <t>9900041120</t>
  </si>
  <si>
    <t>Другие вопросы в области социальной политики</t>
  </si>
  <si>
    <t>* 313</t>
  </si>
  <si>
    <t>9990052600</t>
  </si>
  <si>
    <t>Пособия, компенсации, меры социальной поддержки по публичным нормативным обязательствам</t>
  </si>
  <si>
    <t>* 612</t>
  </si>
  <si>
    <t>0420263070</t>
  </si>
  <si>
    <t>Субсидии бюджетным учреждениям на иные цели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</si>
  <si>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за счет средств регионального бюджета</t>
  </si>
  <si>
    <t>* 321</t>
  </si>
  <si>
    <t>0310263070</t>
  </si>
  <si>
    <t>Пособия, компенсации и иные социальные выплаты гражданам, кроме публичных нормативных обязательств</t>
  </si>
  <si>
    <t>Субвенции на содержание ребенк всемье опекуна и приемной семье, а также оплата труда приемного родителя за счет средств регионального бюджета</t>
  </si>
  <si>
    <t>Охрана семьи и детства</t>
  </si>
  <si>
    <t>* 322</t>
  </si>
  <si>
    <t>9990066010</t>
  </si>
  <si>
    <t>Субсидии гражданам на приобретение жилья</t>
  </si>
  <si>
    <t>* 360</t>
  </si>
  <si>
    <t>0110270030</t>
  </si>
  <si>
    <t>Иные выплаты населению</t>
  </si>
  <si>
    <t>Мероприятия по ликвидации чрезвычайных ситуаций и стихийных бедствий, выполняемые в рамках специальных решений</t>
  </si>
  <si>
    <t>0110270010</t>
  </si>
  <si>
    <t>Резервные фонды администраций муниципальных районов и городских округов</t>
  </si>
  <si>
    <t>Социальное обеспечение населения</t>
  </si>
  <si>
    <t>СОЦИАЛЬНАЯ ПОЛИТИКА</t>
  </si>
  <si>
    <t>9990070220</t>
  </si>
  <si>
    <t>9990070100</t>
  </si>
  <si>
    <t>0520200590</t>
  </si>
  <si>
    <t>Расходы на обеспечение деятельности (оказание услуг) муниципальных учреждений</t>
  </si>
  <si>
    <t>* 119</t>
  </si>
  <si>
    <t>0510200590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</si>
  <si>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</si>
  <si>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* 111</t>
  </si>
  <si>
    <t>Фонд оплаты труда учреждений</t>
  </si>
  <si>
    <t>Фонд оплаты труда казенных учреждений</t>
  </si>
  <si>
    <t>0510100190</t>
  </si>
  <si>
    <t>* 242</t>
  </si>
  <si>
    <t>Закупка товаров, работ, услуг в сфере информационно-коммуникационных технологий</t>
  </si>
  <si>
    <t>0510100110</t>
  </si>
  <si>
    <t>Расходы на выплаты по оплате труда работников муниципальных органов</t>
  </si>
  <si>
    <t>Другие вопросы в области культуры, кинематографии</t>
  </si>
  <si>
    <t>05205S4670</t>
  </si>
  <si>
    <t>05205L5190</t>
  </si>
  <si>
    <t>05205L4670</t>
  </si>
  <si>
    <t>0520300590</t>
  </si>
  <si>
    <t>* 112</t>
  </si>
  <si>
    <t>Иные выплаты персоналу учреждений, за исключением фонда оплаты труда</t>
  </si>
  <si>
    <t>* 853</t>
  </si>
  <si>
    <t>Уплата иных платежей</t>
  </si>
  <si>
    <t>* 851</t>
  </si>
  <si>
    <t>Уплата налога на имущество организаций и земельного налога</t>
  </si>
  <si>
    <t>Культура</t>
  </si>
  <si>
    <t>КУЛЬТУРА, КИНЕМАТОГРАФИЯ</t>
  </si>
  <si>
    <t>0410100190</t>
  </si>
  <si>
    <t>0410100110</t>
  </si>
  <si>
    <t>0310241170</t>
  </si>
  <si>
    <t>Осуществление отдельных полномочий в сфере общеобразовательного процесса</t>
  </si>
  <si>
    <t>0310200590</t>
  </si>
  <si>
    <t>0310100190</t>
  </si>
  <si>
    <t>0310100110</t>
  </si>
  <si>
    <t>Другие вопросы в области образования</t>
  </si>
  <si>
    <t>9990070120</t>
  </si>
  <si>
    <t>0520100590</t>
  </si>
  <si>
    <t>0320200590</t>
  </si>
  <si>
    <t>Дополнительное образование детей</t>
  </si>
  <si>
    <t>0320141170</t>
  </si>
  <si>
    <t>0320141160</t>
  </si>
  <si>
    <t>Денежное вознаграждение за классное руководство в государственных и муниципальных общеобразовательных школах</t>
  </si>
  <si>
    <t>0320100590</t>
  </si>
  <si>
    <t>Общее образование</t>
  </si>
  <si>
    <t>0420141150</t>
  </si>
  <si>
    <t>Финансовое обеспечение переданных полномочий в сфере дошкольного образования</t>
  </si>
  <si>
    <t>0420100590</t>
  </si>
  <si>
    <t>Дошкольное образование</t>
  </si>
  <si>
    <t>ОБРАЗОВАНИЕ</t>
  </si>
  <si>
    <t>02002S5550</t>
  </si>
  <si>
    <t>02002L5550</t>
  </si>
  <si>
    <t>Благоустройство</t>
  </si>
  <si>
    <t>9990070200</t>
  </si>
  <si>
    <t>Коммунальное хозяйство</t>
  </si>
  <si>
    <t>* 243</t>
  </si>
  <si>
    <t>0200270060</t>
  </si>
  <si>
    <t>Закупка товаров, работ, услуг в целях капитального ремонта государственного (муниципального) имущества</t>
  </si>
  <si>
    <t>Капитальный ремонт государственного жилищного фонда субъектов РФ и муниципального жилищного фонда</t>
  </si>
  <si>
    <t>Жилищное хозяйство</t>
  </si>
  <si>
    <t>ЖИЛИЩНО-КОММУНАЛЬНОЕ ХОЗЯЙСТВО</t>
  </si>
  <si>
    <t>9990070150</t>
  </si>
  <si>
    <t>Другие вопросы в области национальной экономики</t>
  </si>
  <si>
    <t>0200170050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</si>
  <si>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</si>
  <si>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Дорожное хозяйство (дорожные фонды)</t>
  </si>
  <si>
    <t>НАЦИОНАЛЬНАЯ ЭКОНОМИКА</t>
  </si>
  <si>
    <t>9900070090</t>
  </si>
  <si>
    <t>* 870</t>
  </si>
  <si>
    <t>Резервные средства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</si>
  <si>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</si>
  <si>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</si>
  <si>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* 530</t>
  </si>
  <si>
    <t>9990051180</t>
  </si>
  <si>
    <t>Субвенции</t>
  </si>
  <si>
    <t>Мобилизационная и вневойсковая подготовка</t>
  </si>
  <si>
    <t>НАЦИОНАЛЬНАЯ ОБОРОНА</t>
  </si>
  <si>
    <t>* 414</t>
  </si>
  <si>
    <t>9990078460</t>
  </si>
  <si>
    <t>Бюджетные инвестиции в объекты капитального строительства государственной (муниципальной) собственности</t>
  </si>
  <si>
    <t>9990070210</t>
  </si>
  <si>
    <t>9990070190</t>
  </si>
  <si>
    <t>9990070180</t>
  </si>
  <si>
    <t>9990070170</t>
  </si>
  <si>
    <t>9990070160</t>
  </si>
  <si>
    <t>Другие общегосударственные вопросы</t>
  </si>
  <si>
    <t>Резервные фонды</t>
  </si>
  <si>
    <t>0110100190</t>
  </si>
  <si>
    <t>* 852</t>
  </si>
  <si>
    <t>Уплата прочих налогов, сборов</t>
  </si>
  <si>
    <t>Расходы на обеспечение функций муниципальных органов, в том числе территориальных органов</t>
  </si>
  <si>
    <t>0110100110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</si>
  <si>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</si>
  <si>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7820000190</t>
  </si>
  <si>
    <t>7820000110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</si>
  <si>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</si>
  <si>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9640000110</t>
  </si>
  <si>
    <t>9620000190</t>
  </si>
  <si>
    <t>9620000110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</si>
  <si>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</si>
  <si>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9610000110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</si>
  <si>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</si>
  <si>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</si>
  <si>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вид расхода</t>
  </si>
  <si>
    <t>целевая статья</t>
  </si>
  <si>
    <t>вед. струк. расх.</t>
  </si>
  <si>
    <t>подраздел</t>
  </si>
  <si>
    <t>раздел</t>
  </si>
  <si>
    <t>Остаток год</t>
  </si>
  <si>
    <t>План на год</t>
  </si>
  <si>
    <t>ВСЕГО НА ГОД</t>
  </si>
  <si>
    <t>Коды бюджетной классификации</t>
  </si>
  <si>
    <t>Наименование</t>
  </si>
  <si>
    <t>ИТОГО:</t>
  </si>
  <si>
    <t>Грозненского муниципального района</t>
  </si>
  <si>
    <t>тыс.руб.</t>
  </si>
  <si>
    <t>Распределение бюджетных ассигнований по разделам, подразделам, целевым статьям и видам расходов классификации расходов бюджета Грозненского муниципального района                                   Чеченской Республики  на 2018 год</t>
  </si>
  <si>
    <t>исполнено</t>
  </si>
  <si>
    <t>% исполнения</t>
  </si>
  <si>
    <t>Приложение 3</t>
  </si>
  <si>
    <t>к проекту решения Совета депутатов</t>
  </si>
  <si>
    <t>"Об исполнении бюджета Грозненского</t>
  </si>
  <si>
    <t>муниципального района за 2018 год"</t>
  </si>
</sst>
</file>

<file path=xl/styles.xml><?xml version="1.0" encoding="utf-8"?>
<styleSheet xmlns="http://schemas.openxmlformats.org/spreadsheetml/2006/main">
  <numFmts count="11">
    <numFmt numFmtId="164" formatCode="#,##0.00;[Red]\-#,##0.00;0.00"/>
    <numFmt numFmtId="165" formatCode="* 000;* \-000;* &quot; &quot;??;@"/>
    <numFmt numFmtId="166" formatCode="* 000\.00\.00;* \-000\.00\.00;* &quot; &quot;??;@"/>
    <numFmt numFmtId="167" formatCode="* 0000;* \-0000;* &quot; &quot;??;@"/>
    <numFmt numFmtId="168" formatCode="* 00;* \-00;* &quot; &quot;??;@"/>
    <numFmt numFmtId="169" formatCode="000"/>
    <numFmt numFmtId="170" formatCode="0000000000"/>
    <numFmt numFmtId="171" formatCode="0000"/>
    <numFmt numFmtId="172" formatCode="0.0"/>
    <numFmt numFmtId="173" formatCode="0.000"/>
    <numFmt numFmtId="174" formatCode="#,##0.0;[Red]\-#,##0.0;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indexed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94">
    <xf numFmtId="0" fontId="0" fillId="0" borderId="0" xfId="0"/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left" vertical="center"/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Font="1" applyFill="1" applyAlignment="1" applyProtection="1">
      <protection hidden="1"/>
    </xf>
    <xf numFmtId="165" fontId="2" fillId="0" borderId="6" xfId="1" applyNumberFormat="1" applyFont="1" applyFill="1" applyBorder="1" applyAlignment="1" applyProtection="1">
      <alignment horizontal="center" vertical="center"/>
      <protection hidden="1"/>
    </xf>
    <xf numFmtId="167" fontId="2" fillId="0" borderId="7" xfId="1" applyNumberFormat="1" applyFont="1" applyFill="1" applyBorder="1" applyAlignment="1" applyProtection="1">
      <alignment horizontal="center" vertical="center"/>
      <protection hidden="1"/>
    </xf>
    <xf numFmtId="169" fontId="4" fillId="0" borderId="4" xfId="1" applyNumberFormat="1" applyFont="1" applyFill="1" applyBorder="1" applyAlignment="1" applyProtection="1">
      <alignment horizontal="left" vertical="top" wrapText="1"/>
      <protection hidden="1"/>
    </xf>
    <xf numFmtId="170" fontId="4" fillId="0" borderId="4" xfId="1" applyNumberFormat="1" applyFont="1" applyFill="1" applyBorder="1" applyAlignment="1" applyProtection="1">
      <alignment horizontal="left" vertical="top" wrapText="1"/>
      <protection hidden="1"/>
    </xf>
    <xf numFmtId="171" fontId="4" fillId="0" borderId="4" xfId="1" applyNumberFormat="1" applyFont="1" applyFill="1" applyBorder="1" applyAlignment="1" applyProtection="1">
      <alignment horizontal="left" vertical="top" wrapText="1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7" fontId="4" fillId="0" borderId="7" xfId="1" applyNumberFormat="1" applyFont="1" applyFill="1" applyBorder="1" applyAlignment="1" applyProtection="1">
      <alignment horizontal="center" vertical="center"/>
      <protection hidden="1"/>
    </xf>
    <xf numFmtId="168" fontId="4" fillId="0" borderId="5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168" fontId="2" fillId="0" borderId="7" xfId="1" applyNumberFormat="1" applyFont="1" applyFill="1" applyBorder="1" applyAlignment="1" applyProtection="1">
      <alignment horizontal="center" vertical="center"/>
      <protection hidden="1"/>
    </xf>
    <xf numFmtId="169" fontId="2" fillId="0" borderId="9" xfId="1" applyNumberFormat="1" applyFont="1" applyFill="1" applyBorder="1" applyAlignment="1" applyProtection="1">
      <alignment horizontal="left" vertical="top" wrapText="1"/>
      <protection hidden="1"/>
    </xf>
    <xf numFmtId="169" fontId="2" fillId="0" borderId="4" xfId="1" applyNumberFormat="1" applyFont="1" applyFill="1" applyBorder="1" applyAlignment="1" applyProtection="1">
      <alignment horizontal="left" vertical="top" wrapText="1"/>
      <protection hidden="1"/>
    </xf>
    <xf numFmtId="164" fontId="2" fillId="0" borderId="11" xfId="1" applyNumberFormat="1" applyFont="1" applyFill="1" applyBorder="1" applyAlignment="1" applyProtection="1">
      <alignment horizontal="right" vertical="center"/>
      <protection hidden="1"/>
    </xf>
    <xf numFmtId="164" fontId="2" fillId="0" borderId="12" xfId="1" applyNumberFormat="1" applyFont="1" applyFill="1" applyBorder="1" applyAlignment="1" applyProtection="1">
      <alignment horizontal="right" vertical="center"/>
      <protection hidden="1"/>
    </xf>
    <xf numFmtId="165" fontId="2" fillId="0" borderId="12" xfId="1" applyNumberFormat="1" applyFont="1" applyFill="1" applyBorder="1" applyAlignment="1" applyProtection="1">
      <alignment horizontal="center" vertical="center"/>
      <protection hidden="1"/>
    </xf>
    <xf numFmtId="166" fontId="2" fillId="0" borderId="12" xfId="1" applyNumberFormat="1" applyFont="1" applyFill="1" applyBorder="1" applyAlignment="1" applyProtection="1">
      <alignment horizontal="center" vertical="center"/>
      <protection hidden="1"/>
    </xf>
    <xf numFmtId="167" fontId="2" fillId="0" borderId="12" xfId="1" applyNumberFormat="1" applyFont="1" applyFill="1" applyBorder="1" applyAlignment="1" applyProtection="1">
      <alignment horizontal="center" vertical="center"/>
      <protection hidden="1"/>
    </xf>
    <xf numFmtId="168" fontId="2" fillId="0" borderId="12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left" vertical="top" wrapText="1"/>
      <protection hidden="1"/>
    </xf>
    <xf numFmtId="169" fontId="2" fillId="0" borderId="10" xfId="1" applyNumberFormat="1" applyFont="1" applyFill="1" applyBorder="1" applyAlignment="1" applyProtection="1">
      <alignment horizontal="left" vertical="top" wrapText="1"/>
      <protection hidden="1"/>
    </xf>
    <xf numFmtId="169" fontId="4" fillId="0" borderId="10" xfId="1" applyNumberFormat="1" applyFont="1" applyFill="1" applyBorder="1" applyAlignment="1" applyProtection="1">
      <alignment horizontal="left" vertical="top" wrapText="1"/>
      <protection hidden="1"/>
    </xf>
    <xf numFmtId="170" fontId="4" fillId="0" borderId="10" xfId="1" applyNumberFormat="1" applyFont="1" applyFill="1" applyBorder="1" applyAlignment="1" applyProtection="1">
      <alignment horizontal="left" vertical="top" wrapText="1"/>
      <protection hidden="1"/>
    </xf>
    <xf numFmtId="171" fontId="4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4" xfId="1" applyNumberFormat="1" applyFont="1" applyFill="1" applyBorder="1" applyAlignment="1" applyProtection="1">
      <alignment horizontal="center"/>
      <protection hidden="1"/>
    </xf>
    <xf numFmtId="0" fontId="7" fillId="0" borderId="15" xfId="1" applyNumberFormat="1" applyFont="1" applyFill="1" applyBorder="1" applyAlignment="1" applyProtection="1">
      <alignment horizontal="center"/>
      <protection hidden="1"/>
    </xf>
    <xf numFmtId="0" fontId="7" fillId="0" borderId="16" xfId="1" applyNumberFormat="1" applyFont="1" applyFill="1" applyBorder="1" applyAlignment="1" applyProtection="1">
      <alignment horizontal="center"/>
      <protection hidden="1"/>
    </xf>
    <xf numFmtId="0" fontId="7" fillId="0" borderId="17" xfId="1" applyNumberFormat="1" applyFont="1" applyFill="1" applyBorder="1" applyAlignment="1" applyProtection="1">
      <alignment horizontal="centerContinuous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23" xfId="1" applyNumberFormat="1" applyFont="1" applyFill="1" applyBorder="1" applyAlignment="1" applyProtection="1">
      <alignment horizontal="centerContinuous" vertical="center"/>
      <protection hidden="1"/>
    </xf>
    <xf numFmtId="0" fontId="4" fillId="0" borderId="24" xfId="1" applyNumberFormat="1" applyFont="1" applyFill="1" applyBorder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168" fontId="4" fillId="0" borderId="26" xfId="1" applyNumberFormat="1" applyFont="1" applyFill="1" applyBorder="1" applyAlignment="1" applyProtection="1">
      <alignment horizontal="center" vertical="center"/>
      <protection hidden="1"/>
    </xf>
    <xf numFmtId="167" fontId="4" fillId="0" borderId="27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26" xfId="1" applyNumberFormat="1" applyFont="1" applyFill="1" applyBorder="1" applyAlignment="1" applyProtection="1">
      <alignment horizontal="center" vertical="center"/>
      <protection hidden="1"/>
    </xf>
    <xf numFmtId="165" fontId="4" fillId="0" borderId="26" xfId="1" applyNumberFormat="1" applyFont="1" applyFill="1" applyBorder="1" applyAlignment="1" applyProtection="1">
      <alignment horizontal="center" vertical="center"/>
      <protection hidden="1"/>
    </xf>
    <xf numFmtId="0" fontId="5" fillId="0" borderId="19" xfId="1" applyNumberFormat="1" applyFont="1" applyFill="1" applyBorder="1" applyAlignment="1" applyProtection="1">
      <protection hidden="1"/>
    </xf>
    <xf numFmtId="0" fontId="4" fillId="0" borderId="18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4" fillId="0" borderId="29" xfId="1" applyNumberFormat="1" applyFont="1" applyFill="1" applyBorder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Continuous"/>
      <protection hidden="1"/>
    </xf>
    <xf numFmtId="0" fontId="4" fillId="0" borderId="0" xfId="1" applyNumberFormat="1" applyFont="1" applyFill="1" applyBorder="1" applyAlignment="1" applyProtection="1">
      <alignment horizontal="centerContinuous"/>
      <protection hidden="1"/>
    </xf>
    <xf numFmtId="0" fontId="7" fillId="0" borderId="30" xfId="1" applyNumberFormat="1" applyFont="1" applyFill="1" applyBorder="1" applyAlignment="1" applyProtection="1">
      <alignment horizontal="center"/>
      <protection hidden="1"/>
    </xf>
    <xf numFmtId="0" fontId="2" fillId="0" borderId="31" xfId="1" applyNumberFormat="1" applyFont="1" applyFill="1" applyBorder="1" applyAlignment="1" applyProtection="1">
      <protection hidden="1"/>
    </xf>
    <xf numFmtId="0" fontId="2" fillId="0" borderId="17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4" fillId="0" borderId="8" xfId="1" applyNumberFormat="1" applyFont="1" applyFill="1" applyBorder="1" applyAlignment="1" applyProtection="1">
      <alignment horizontal="left" vertical="top" wrapText="1"/>
      <protection hidden="1"/>
    </xf>
    <xf numFmtId="170" fontId="4" fillId="0" borderId="8" xfId="1" applyNumberFormat="1" applyFont="1" applyFill="1" applyBorder="1" applyAlignment="1" applyProtection="1">
      <alignment horizontal="left" vertical="top" wrapText="1"/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0" fontId="2" fillId="0" borderId="0" xfId="1" applyFont="1" applyFill="1" applyProtection="1">
      <protection hidden="1"/>
    </xf>
    <xf numFmtId="172" fontId="4" fillId="0" borderId="7" xfId="1" applyNumberFormat="1" applyFont="1" applyFill="1" applyBorder="1" applyAlignment="1">
      <alignment vertical="center"/>
    </xf>
    <xf numFmtId="172" fontId="3" fillId="0" borderId="7" xfId="1" applyNumberFormat="1" applyFont="1" applyFill="1" applyBorder="1" applyAlignment="1">
      <alignment vertical="center"/>
    </xf>
    <xf numFmtId="169" fontId="2" fillId="0" borderId="8" xfId="1" applyNumberFormat="1" applyFont="1" applyFill="1" applyBorder="1" applyAlignment="1" applyProtection="1">
      <alignment horizontal="left" vertical="top" wrapText="1"/>
      <protection hidden="1"/>
    </xf>
    <xf numFmtId="173" fontId="4" fillId="0" borderId="7" xfId="1" applyNumberFormat="1" applyFont="1" applyFill="1" applyBorder="1" applyAlignment="1">
      <alignment vertical="center"/>
    </xf>
    <xf numFmtId="172" fontId="4" fillId="0" borderId="27" xfId="1" applyNumberFormat="1" applyFont="1" applyFill="1" applyBorder="1" applyAlignment="1">
      <alignment vertical="center"/>
    </xf>
    <xf numFmtId="172" fontId="4" fillId="0" borderId="32" xfId="1" applyNumberFormat="1" applyFont="1" applyFill="1" applyBorder="1" applyAlignment="1">
      <alignment vertical="center"/>
    </xf>
    <xf numFmtId="172" fontId="1" fillId="0" borderId="0" xfId="1" applyNumberFormat="1" applyFill="1" applyProtection="1">
      <protection hidden="1"/>
    </xf>
    <xf numFmtId="174" fontId="4" fillId="0" borderId="28" xfId="1" applyNumberFormat="1" applyFont="1" applyFill="1" applyBorder="1" applyAlignment="1" applyProtection="1">
      <alignment horizontal="right" vertical="center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169" fontId="4" fillId="0" borderId="9" xfId="1" applyNumberFormat="1" applyFont="1" applyFill="1" applyBorder="1" applyAlignment="1" applyProtection="1">
      <alignment horizontal="left" vertical="top" wrapText="1"/>
      <protection hidden="1"/>
    </xf>
    <xf numFmtId="169" fontId="4" fillId="0" borderId="8" xfId="1" applyNumberFormat="1" applyFont="1" applyFill="1" applyBorder="1" applyAlignment="1" applyProtection="1">
      <alignment horizontal="left" vertical="top" wrapText="1"/>
      <protection hidden="1"/>
    </xf>
    <xf numFmtId="170" fontId="4" fillId="0" borderId="9" xfId="1" applyNumberFormat="1" applyFont="1" applyFill="1" applyBorder="1" applyAlignment="1" applyProtection="1">
      <alignment horizontal="left" vertical="top" wrapText="1"/>
      <protection hidden="1"/>
    </xf>
    <xf numFmtId="170" fontId="4" fillId="0" borderId="8" xfId="1" applyNumberFormat="1" applyFont="1" applyFill="1" applyBorder="1" applyAlignment="1" applyProtection="1">
      <alignment horizontal="left" vertical="top" wrapText="1"/>
      <protection hidden="1"/>
    </xf>
    <xf numFmtId="169" fontId="4" fillId="0" borderId="25" xfId="1" applyNumberFormat="1" applyFont="1" applyFill="1" applyBorder="1" applyAlignment="1" applyProtection="1">
      <alignment horizontal="left" vertical="top" wrapText="1"/>
      <protection hidden="1"/>
    </xf>
    <xf numFmtId="171" fontId="4" fillId="0" borderId="9" xfId="1" applyNumberFormat="1" applyFont="1" applyFill="1" applyBorder="1" applyAlignment="1" applyProtection="1">
      <alignment horizontal="left" vertical="top" wrapText="1"/>
      <protection hidden="1"/>
    </xf>
    <xf numFmtId="171" fontId="4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center" vertical="center"/>
      <protection hidden="1"/>
    </xf>
    <xf numFmtId="0" fontId="4" fillId="0" borderId="19" xfId="1" applyNumberFormat="1" applyFont="1" applyFill="1" applyBorder="1" applyAlignment="1" applyProtection="1">
      <alignment horizontal="center" vertical="center"/>
      <protection hidden="1"/>
    </xf>
    <xf numFmtId="0" fontId="4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Protection="1">
      <protection hidden="1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" fillId="0" borderId="0" xfId="1" applyFont="1" applyFill="1"/>
  </cellXfs>
  <cellStyles count="4">
    <cellStyle name="Normal" xfId="3"/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9"/>
  <sheetViews>
    <sheetView showGridLines="0" tabSelected="1" workbookViewId="0">
      <selection activeCell="S6" sqref="S6"/>
    </sheetView>
  </sheetViews>
  <sheetFormatPr defaultColWidth="9.140625" defaultRowHeight="12.75"/>
  <cols>
    <col min="1" max="1" width="1.42578125" style="63" customWidth="1"/>
    <col min="2" max="10" width="0" style="63" hidden="1" customWidth="1"/>
    <col min="11" max="11" width="38.5703125" style="63" customWidth="1"/>
    <col min="12" max="12" width="3.85546875" style="63" customWidth="1"/>
    <col min="13" max="13" width="5.28515625" style="63" customWidth="1"/>
    <col min="14" max="14" width="0" style="63" hidden="1" customWidth="1"/>
    <col min="15" max="15" width="9" style="63" customWidth="1"/>
    <col min="16" max="16" width="6" style="63" customWidth="1"/>
    <col min="17" max="17" width="12.42578125" style="63" customWidth="1"/>
    <col min="18" max="18" width="12.85546875" style="63" customWidth="1"/>
    <col min="19" max="19" width="11.5703125" style="63" customWidth="1"/>
    <col min="20" max="20" width="8" style="63" customWidth="1"/>
    <col min="21" max="211" width="9.140625" style="63" customWidth="1"/>
    <col min="212" max="16384" width="9.140625" style="63"/>
  </cols>
  <sheetData>
    <row r="1" spans="1:20">
      <c r="Q1" s="90" t="s">
        <v>177</v>
      </c>
      <c r="R1" s="91"/>
      <c r="S1" s="92"/>
      <c r="T1" s="93"/>
    </row>
    <row r="2" spans="1:20">
      <c r="Q2" s="90" t="s">
        <v>178</v>
      </c>
      <c r="R2" s="92"/>
      <c r="S2" s="92"/>
      <c r="T2" s="93"/>
    </row>
    <row r="3" spans="1:20">
      <c r="Q3" s="90" t="s">
        <v>172</v>
      </c>
      <c r="R3" s="92"/>
      <c r="S3" s="92"/>
      <c r="T3" s="93"/>
    </row>
    <row r="4" spans="1:20">
      <c r="Q4" s="90" t="s">
        <v>179</v>
      </c>
      <c r="R4" s="92"/>
      <c r="S4" s="92"/>
      <c r="T4" s="93"/>
    </row>
    <row r="5" spans="1:20">
      <c r="Q5" s="93" t="s">
        <v>180</v>
      </c>
      <c r="R5" s="93"/>
      <c r="S5" s="93"/>
      <c r="T5" s="93"/>
    </row>
    <row r="6" spans="1:20" ht="12.75" customHeight="1">
      <c r="A6" s="4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ht="12.75" customHeight="1">
      <c r="A7" s="44"/>
      <c r="B7" s="64"/>
      <c r="C7" s="64"/>
      <c r="D7" s="64"/>
      <c r="E7" s="64"/>
      <c r="F7" s="64"/>
      <c r="G7" s="64"/>
      <c r="H7" s="64"/>
      <c r="I7" s="64"/>
      <c r="J7" s="64"/>
      <c r="K7" s="74" t="s">
        <v>174</v>
      </c>
      <c r="L7" s="74"/>
      <c r="M7" s="74"/>
      <c r="N7" s="74"/>
      <c r="O7" s="74"/>
      <c r="P7" s="74"/>
      <c r="Q7" s="74"/>
      <c r="R7" s="74"/>
      <c r="S7" s="74"/>
      <c r="T7" s="74"/>
    </row>
    <row r="8" spans="1:20" ht="12.7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ht="21" customHeight="1">
      <c r="A9" s="43"/>
      <c r="B9" s="42"/>
      <c r="C9" s="42"/>
      <c r="D9" s="42"/>
      <c r="E9" s="42"/>
      <c r="F9" s="42"/>
      <c r="G9" s="42"/>
      <c r="H9" s="42"/>
      <c r="I9" s="42"/>
      <c r="J9" s="42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ht="11.25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41"/>
      <c r="R10" s="64"/>
      <c r="S10" s="64"/>
      <c r="T10" s="65" t="s">
        <v>173</v>
      </c>
    </row>
    <row r="11" spans="1:20" ht="15" customHeight="1" thickBot="1">
      <c r="A11" s="38"/>
      <c r="B11" s="85" t="s">
        <v>170</v>
      </c>
      <c r="C11" s="85" t="s">
        <v>170</v>
      </c>
      <c r="D11" s="85" t="s">
        <v>170</v>
      </c>
      <c r="E11" s="86" t="s">
        <v>170</v>
      </c>
      <c r="F11" s="86" t="s">
        <v>170</v>
      </c>
      <c r="G11" s="86" t="s">
        <v>170</v>
      </c>
      <c r="H11" s="86" t="s">
        <v>170</v>
      </c>
      <c r="I11" s="86" t="s">
        <v>170</v>
      </c>
      <c r="J11" s="86" t="s">
        <v>170</v>
      </c>
      <c r="K11" s="88" t="s">
        <v>170</v>
      </c>
      <c r="L11" s="87" t="s">
        <v>169</v>
      </c>
      <c r="M11" s="87"/>
      <c r="N11" s="87"/>
      <c r="O11" s="87"/>
      <c r="P11" s="87"/>
      <c r="Q11" s="40" t="s">
        <v>168</v>
      </c>
      <c r="R11" s="39"/>
      <c r="S11" s="39"/>
      <c r="T11" s="53"/>
    </row>
    <row r="12" spans="1:20" ht="17.25" customHeight="1" thickBot="1">
      <c r="A12" s="38"/>
      <c r="B12" s="85"/>
      <c r="C12" s="85"/>
      <c r="D12" s="85"/>
      <c r="E12" s="86"/>
      <c r="F12" s="86"/>
      <c r="G12" s="86"/>
      <c r="H12" s="86"/>
      <c r="I12" s="86"/>
      <c r="J12" s="86"/>
      <c r="K12" s="88"/>
      <c r="L12" s="87"/>
      <c r="M12" s="87"/>
      <c r="N12" s="87"/>
      <c r="O12" s="87"/>
      <c r="P12" s="87"/>
      <c r="Q12" s="84" t="s">
        <v>167</v>
      </c>
      <c r="R12" s="84" t="s">
        <v>175</v>
      </c>
      <c r="S12" s="84" t="s">
        <v>166</v>
      </c>
      <c r="T12" s="83" t="s">
        <v>176</v>
      </c>
    </row>
    <row r="13" spans="1:20" ht="30.75" customHeight="1" thickBot="1">
      <c r="A13" s="37"/>
      <c r="B13" s="85"/>
      <c r="C13" s="85"/>
      <c r="D13" s="85"/>
      <c r="E13" s="86"/>
      <c r="F13" s="86"/>
      <c r="G13" s="86"/>
      <c r="H13" s="86"/>
      <c r="I13" s="86"/>
      <c r="J13" s="86"/>
      <c r="K13" s="89"/>
      <c r="L13" s="54" t="s">
        <v>165</v>
      </c>
      <c r="M13" s="60" t="s">
        <v>164</v>
      </c>
      <c r="N13" s="36" t="s">
        <v>163</v>
      </c>
      <c r="O13" s="54" t="s">
        <v>162</v>
      </c>
      <c r="P13" s="35" t="s">
        <v>161</v>
      </c>
      <c r="Q13" s="84"/>
      <c r="R13" s="84"/>
      <c r="S13" s="84"/>
      <c r="T13" s="83"/>
    </row>
    <row r="14" spans="1:20" ht="9.75" customHeight="1" thickBot="1">
      <c r="A14" s="52"/>
      <c r="B14" s="55">
        <v>1</v>
      </c>
      <c r="C14" s="56"/>
      <c r="D14" s="56"/>
      <c r="E14" s="56"/>
      <c r="F14" s="56"/>
      <c r="G14" s="56"/>
      <c r="H14" s="56"/>
      <c r="I14" s="56"/>
      <c r="J14" s="56"/>
      <c r="K14" s="34">
        <v>1</v>
      </c>
      <c r="L14" s="33">
        <v>2</v>
      </c>
      <c r="M14" s="33">
        <v>3</v>
      </c>
      <c r="N14" s="32">
        <v>4</v>
      </c>
      <c r="O14" s="33">
        <v>4</v>
      </c>
      <c r="P14" s="33">
        <v>5</v>
      </c>
      <c r="Q14" s="31">
        <v>6</v>
      </c>
      <c r="R14" s="31">
        <v>7</v>
      </c>
      <c r="S14" s="31">
        <v>8</v>
      </c>
      <c r="T14" s="57">
        <v>9</v>
      </c>
    </row>
    <row r="15" spans="1:20" ht="12.75" customHeight="1">
      <c r="A15" s="52"/>
      <c r="B15" s="30" t="s">
        <v>0</v>
      </c>
      <c r="C15" s="30"/>
      <c r="D15" s="28"/>
      <c r="E15" s="28"/>
      <c r="F15" s="27"/>
      <c r="G15" s="29"/>
      <c r="H15" s="28"/>
      <c r="I15" s="28"/>
      <c r="J15" s="27"/>
      <c r="K15" s="26"/>
      <c r="L15" s="25"/>
      <c r="M15" s="24"/>
      <c r="N15" s="22"/>
      <c r="O15" s="23"/>
      <c r="P15" s="22"/>
      <c r="Q15" s="21"/>
      <c r="R15" s="21"/>
      <c r="S15" s="21"/>
      <c r="T15" s="20"/>
    </row>
    <row r="16" spans="1:20" ht="12.75" customHeight="1">
      <c r="A16" s="52"/>
      <c r="B16" s="80" t="s">
        <v>160</v>
      </c>
      <c r="C16" s="80"/>
      <c r="D16" s="80"/>
      <c r="E16" s="80"/>
      <c r="F16" s="80"/>
      <c r="G16" s="80"/>
      <c r="H16" s="80"/>
      <c r="I16" s="80"/>
      <c r="J16" s="80"/>
      <c r="K16" s="81"/>
      <c r="L16" s="14">
        <v>1</v>
      </c>
      <c r="M16" s="13">
        <v>0</v>
      </c>
      <c r="N16" s="6"/>
      <c r="O16" s="12">
        <v>0</v>
      </c>
      <c r="P16" s="11">
        <v>0</v>
      </c>
      <c r="Q16" s="66">
        <v>88818.431700000001</v>
      </c>
      <c r="R16" s="66">
        <f>R17+R20+R28+R34+R44+R47</f>
        <v>84136.299939999997</v>
      </c>
      <c r="S16" s="66">
        <f>Q16-R16</f>
        <v>4682.1317600000039</v>
      </c>
      <c r="T16" s="73">
        <f>R16/Q16%</f>
        <v>94.728423289644738</v>
      </c>
    </row>
    <row r="17" spans="1:20" ht="35.25" customHeight="1">
      <c r="A17" s="52"/>
      <c r="B17" s="61"/>
      <c r="C17" s="80" t="s">
        <v>159</v>
      </c>
      <c r="D17" s="80"/>
      <c r="E17" s="80"/>
      <c r="F17" s="80"/>
      <c r="G17" s="80"/>
      <c r="H17" s="80"/>
      <c r="I17" s="80"/>
      <c r="J17" s="80"/>
      <c r="K17" s="81"/>
      <c r="L17" s="14">
        <v>1</v>
      </c>
      <c r="M17" s="13">
        <v>102</v>
      </c>
      <c r="N17" s="6"/>
      <c r="O17" s="12">
        <v>0</v>
      </c>
      <c r="P17" s="11">
        <v>0</v>
      </c>
      <c r="Q17" s="66">
        <v>993.6</v>
      </c>
      <c r="R17" s="66">
        <v>993.6</v>
      </c>
      <c r="S17" s="66">
        <f t="shared" ref="S17:S78" si="0">Q17-R17</f>
        <v>0</v>
      </c>
      <c r="T17" s="73">
        <f t="shared" ref="T17:T78" si="1">R17/Q17%</f>
        <v>100</v>
      </c>
    </row>
    <row r="18" spans="1:20" ht="21.75" customHeight="1">
      <c r="A18" s="52"/>
      <c r="B18" s="10"/>
      <c r="C18" s="10"/>
      <c r="D18" s="8"/>
      <c r="E18" s="8"/>
      <c r="F18" s="19"/>
      <c r="G18" s="62"/>
      <c r="H18" s="75" t="s">
        <v>32</v>
      </c>
      <c r="I18" s="75"/>
      <c r="J18" s="75"/>
      <c r="K18" s="76"/>
      <c r="L18" s="14">
        <v>1</v>
      </c>
      <c r="M18" s="13">
        <v>102</v>
      </c>
      <c r="N18" s="6"/>
      <c r="O18" s="12" t="s">
        <v>158</v>
      </c>
      <c r="P18" s="11" t="s">
        <v>31</v>
      </c>
      <c r="Q18" s="66">
        <v>763.13400000000001</v>
      </c>
      <c r="R18" s="66">
        <v>763.13400000000001</v>
      </c>
      <c r="S18" s="66">
        <f t="shared" si="0"/>
        <v>0</v>
      </c>
      <c r="T18" s="73">
        <f t="shared" si="1"/>
        <v>100</v>
      </c>
    </row>
    <row r="19" spans="1:20" ht="48.75" customHeight="1">
      <c r="A19" s="52"/>
      <c r="B19" s="10"/>
      <c r="C19" s="10"/>
      <c r="D19" s="8"/>
      <c r="E19" s="8"/>
      <c r="F19" s="19"/>
      <c r="G19" s="62"/>
      <c r="H19" s="75" t="s">
        <v>30</v>
      </c>
      <c r="I19" s="75"/>
      <c r="J19" s="75"/>
      <c r="K19" s="76"/>
      <c r="L19" s="14">
        <v>1</v>
      </c>
      <c r="M19" s="13">
        <v>102</v>
      </c>
      <c r="N19" s="6"/>
      <c r="O19" s="12" t="s">
        <v>158</v>
      </c>
      <c r="P19" s="11" t="s">
        <v>29</v>
      </c>
      <c r="Q19" s="66">
        <v>230.46600000000001</v>
      </c>
      <c r="R19" s="66">
        <v>230.46600000000001</v>
      </c>
      <c r="S19" s="66">
        <f t="shared" si="0"/>
        <v>0</v>
      </c>
      <c r="T19" s="73">
        <f t="shared" si="1"/>
        <v>100</v>
      </c>
    </row>
    <row r="20" spans="1:20" ht="47.25" customHeight="1">
      <c r="A20" s="52"/>
      <c r="B20" s="61"/>
      <c r="C20" s="80" t="s">
        <v>157</v>
      </c>
      <c r="D20" s="80"/>
      <c r="E20" s="80"/>
      <c r="F20" s="80"/>
      <c r="G20" s="80"/>
      <c r="H20" s="80"/>
      <c r="I20" s="80"/>
      <c r="J20" s="80"/>
      <c r="K20" s="81"/>
      <c r="L20" s="14">
        <v>1</v>
      </c>
      <c r="M20" s="13">
        <v>103</v>
      </c>
      <c r="N20" s="6"/>
      <c r="O20" s="12">
        <v>0</v>
      </c>
      <c r="P20" s="11">
        <v>0</v>
      </c>
      <c r="Q20" s="66">
        <v>3322.5</v>
      </c>
      <c r="R20" s="66">
        <f>3322.5-6.51</f>
        <v>3315.99</v>
      </c>
      <c r="S20" s="66">
        <f t="shared" si="0"/>
        <v>6.5100000000002183</v>
      </c>
      <c r="T20" s="73">
        <f t="shared" si="1"/>
        <v>99.804063205417592</v>
      </c>
    </row>
    <row r="21" spans="1:20" ht="21.75" customHeight="1">
      <c r="A21" s="52"/>
      <c r="B21" s="10"/>
      <c r="C21" s="10"/>
      <c r="D21" s="8"/>
      <c r="E21" s="8"/>
      <c r="F21" s="19"/>
      <c r="G21" s="62"/>
      <c r="H21" s="75" t="s">
        <v>32</v>
      </c>
      <c r="I21" s="75"/>
      <c r="J21" s="75"/>
      <c r="K21" s="76"/>
      <c r="L21" s="14">
        <v>1</v>
      </c>
      <c r="M21" s="13">
        <v>103</v>
      </c>
      <c r="N21" s="6"/>
      <c r="O21" s="12" t="s">
        <v>156</v>
      </c>
      <c r="P21" s="11" t="s">
        <v>31</v>
      </c>
      <c r="Q21" s="66">
        <v>1537.097</v>
      </c>
      <c r="R21" s="66">
        <f>1537.097-5</f>
        <v>1532.097</v>
      </c>
      <c r="S21" s="66">
        <f t="shared" si="0"/>
        <v>5</v>
      </c>
      <c r="T21" s="73">
        <f t="shared" si="1"/>
        <v>99.674711485351935</v>
      </c>
    </row>
    <row r="22" spans="1:20" ht="53.25" customHeight="1">
      <c r="A22" s="52"/>
      <c r="B22" s="10"/>
      <c r="C22" s="10"/>
      <c r="D22" s="8"/>
      <c r="E22" s="8"/>
      <c r="F22" s="19"/>
      <c r="G22" s="62"/>
      <c r="H22" s="75" t="s">
        <v>30</v>
      </c>
      <c r="I22" s="75"/>
      <c r="J22" s="75"/>
      <c r="K22" s="76"/>
      <c r="L22" s="14">
        <v>1</v>
      </c>
      <c r="M22" s="13">
        <v>103</v>
      </c>
      <c r="N22" s="6"/>
      <c r="O22" s="12" t="s">
        <v>156</v>
      </c>
      <c r="P22" s="11" t="s">
        <v>29</v>
      </c>
      <c r="Q22" s="66">
        <v>464.20299999999997</v>
      </c>
      <c r="R22" s="66">
        <f>464.203-1.51</f>
        <v>462.69299999999998</v>
      </c>
      <c r="S22" s="66">
        <f t="shared" si="0"/>
        <v>1.5099999999999909</v>
      </c>
      <c r="T22" s="73">
        <f t="shared" si="1"/>
        <v>99.674711279332527</v>
      </c>
    </row>
    <row r="23" spans="1:20" ht="32.25" customHeight="1">
      <c r="A23" s="52"/>
      <c r="B23" s="10"/>
      <c r="C23" s="10"/>
      <c r="D23" s="8"/>
      <c r="E23" s="8"/>
      <c r="F23" s="19"/>
      <c r="G23" s="62"/>
      <c r="H23" s="75" t="s">
        <v>70</v>
      </c>
      <c r="I23" s="75"/>
      <c r="J23" s="75"/>
      <c r="K23" s="76"/>
      <c r="L23" s="14">
        <v>1</v>
      </c>
      <c r="M23" s="13">
        <v>103</v>
      </c>
      <c r="N23" s="6"/>
      <c r="O23" s="12" t="s">
        <v>155</v>
      </c>
      <c r="P23" s="11" t="s">
        <v>69</v>
      </c>
      <c r="Q23" s="66">
        <v>52.75</v>
      </c>
      <c r="R23" s="66">
        <v>52.75</v>
      </c>
      <c r="S23" s="66">
        <f t="shared" si="0"/>
        <v>0</v>
      </c>
      <c r="T23" s="73">
        <f t="shared" si="1"/>
        <v>100</v>
      </c>
    </row>
    <row r="24" spans="1:20" ht="32.25" customHeight="1">
      <c r="A24" s="52"/>
      <c r="B24" s="10"/>
      <c r="C24" s="10"/>
      <c r="D24" s="8"/>
      <c r="E24" s="8"/>
      <c r="F24" s="19"/>
      <c r="G24" s="62"/>
      <c r="H24" s="75" t="s">
        <v>25</v>
      </c>
      <c r="I24" s="75"/>
      <c r="J24" s="75"/>
      <c r="K24" s="76"/>
      <c r="L24" s="14">
        <v>1</v>
      </c>
      <c r="M24" s="13">
        <v>103</v>
      </c>
      <c r="N24" s="6"/>
      <c r="O24" s="12" t="s">
        <v>155</v>
      </c>
      <c r="P24" s="11" t="s">
        <v>23</v>
      </c>
      <c r="Q24" s="66">
        <v>422.95</v>
      </c>
      <c r="R24" s="66">
        <v>422.95</v>
      </c>
      <c r="S24" s="66">
        <f t="shared" si="0"/>
        <v>0</v>
      </c>
      <c r="T24" s="73">
        <f t="shared" si="1"/>
        <v>100</v>
      </c>
    </row>
    <row r="25" spans="1:20" ht="12.75" customHeight="1">
      <c r="A25" s="52"/>
      <c r="B25" s="10"/>
      <c r="C25" s="10"/>
      <c r="D25" s="8"/>
      <c r="E25" s="8"/>
      <c r="F25" s="19"/>
      <c r="G25" s="62"/>
      <c r="H25" s="75" t="s">
        <v>81</v>
      </c>
      <c r="I25" s="75"/>
      <c r="J25" s="75"/>
      <c r="K25" s="76"/>
      <c r="L25" s="14">
        <v>1</v>
      </c>
      <c r="M25" s="13">
        <v>103</v>
      </c>
      <c r="N25" s="6"/>
      <c r="O25" s="12" t="s">
        <v>155</v>
      </c>
      <c r="P25" s="11" t="s">
        <v>80</v>
      </c>
      <c r="Q25" s="66">
        <v>1</v>
      </c>
      <c r="R25" s="66">
        <v>1</v>
      </c>
      <c r="S25" s="66">
        <f t="shared" si="0"/>
        <v>0</v>
      </c>
      <c r="T25" s="73">
        <f t="shared" si="1"/>
        <v>100</v>
      </c>
    </row>
    <row r="26" spans="1:20" ht="21.75" customHeight="1">
      <c r="A26" s="52"/>
      <c r="B26" s="10"/>
      <c r="C26" s="10"/>
      <c r="D26" s="8"/>
      <c r="E26" s="8"/>
      <c r="F26" s="19"/>
      <c r="G26" s="62"/>
      <c r="H26" s="75" t="s">
        <v>32</v>
      </c>
      <c r="I26" s="75"/>
      <c r="J26" s="75"/>
      <c r="K26" s="76"/>
      <c r="L26" s="14">
        <v>1</v>
      </c>
      <c r="M26" s="13">
        <v>103</v>
      </c>
      <c r="N26" s="6"/>
      <c r="O26" s="12" t="s">
        <v>154</v>
      </c>
      <c r="P26" s="11" t="s">
        <v>31</v>
      </c>
      <c r="Q26" s="66">
        <v>648.61800000000005</v>
      </c>
      <c r="R26" s="66">
        <v>648.61800000000005</v>
      </c>
      <c r="S26" s="66">
        <f t="shared" si="0"/>
        <v>0</v>
      </c>
      <c r="T26" s="73">
        <f t="shared" si="1"/>
        <v>100</v>
      </c>
    </row>
    <row r="27" spans="1:20" ht="48.75" customHeight="1">
      <c r="A27" s="52"/>
      <c r="B27" s="10"/>
      <c r="C27" s="10"/>
      <c r="D27" s="8"/>
      <c r="E27" s="8"/>
      <c r="F27" s="19"/>
      <c r="G27" s="62"/>
      <c r="H27" s="75" t="s">
        <v>30</v>
      </c>
      <c r="I27" s="75"/>
      <c r="J27" s="75"/>
      <c r="K27" s="76"/>
      <c r="L27" s="14">
        <v>1</v>
      </c>
      <c r="M27" s="13">
        <v>103</v>
      </c>
      <c r="N27" s="6"/>
      <c r="O27" s="12" t="s">
        <v>154</v>
      </c>
      <c r="P27" s="11" t="s">
        <v>29</v>
      </c>
      <c r="Q27" s="66">
        <v>195.88200000000001</v>
      </c>
      <c r="R27" s="66">
        <v>195.88200000000001</v>
      </c>
      <c r="S27" s="66">
        <f t="shared" si="0"/>
        <v>0</v>
      </c>
      <c r="T27" s="73">
        <f t="shared" si="1"/>
        <v>100</v>
      </c>
    </row>
    <row r="28" spans="1:20" ht="63.75" customHeight="1">
      <c r="A28" s="52"/>
      <c r="B28" s="61"/>
      <c r="C28" s="80" t="s">
        <v>153</v>
      </c>
      <c r="D28" s="80"/>
      <c r="E28" s="80"/>
      <c r="F28" s="80"/>
      <c r="G28" s="80"/>
      <c r="H28" s="80"/>
      <c r="I28" s="80"/>
      <c r="J28" s="80"/>
      <c r="K28" s="81"/>
      <c r="L28" s="14">
        <v>1</v>
      </c>
      <c r="M28" s="13">
        <v>104</v>
      </c>
      <c r="N28" s="6"/>
      <c r="O28" s="12">
        <v>0</v>
      </c>
      <c r="P28" s="11">
        <v>0</v>
      </c>
      <c r="Q28" s="66">
        <v>39163.978000000003</v>
      </c>
      <c r="R28" s="66">
        <f>R29+R30+R31+R32+R33</f>
        <v>38200.2598</v>
      </c>
      <c r="S28" s="66">
        <f t="shared" si="0"/>
        <v>963.71820000000298</v>
      </c>
      <c r="T28" s="73">
        <f t="shared" si="1"/>
        <v>97.539273972628621</v>
      </c>
    </row>
    <row r="29" spans="1:20" ht="21.75" customHeight="1">
      <c r="A29" s="52"/>
      <c r="B29" s="10"/>
      <c r="C29" s="10"/>
      <c r="D29" s="8"/>
      <c r="E29" s="8"/>
      <c r="F29" s="19"/>
      <c r="G29" s="62"/>
      <c r="H29" s="75" t="s">
        <v>32</v>
      </c>
      <c r="I29" s="75"/>
      <c r="J29" s="75"/>
      <c r="K29" s="76"/>
      <c r="L29" s="14">
        <v>1</v>
      </c>
      <c r="M29" s="13">
        <v>104</v>
      </c>
      <c r="N29" s="6"/>
      <c r="O29" s="12" t="s">
        <v>152</v>
      </c>
      <c r="P29" s="11" t="s">
        <v>31</v>
      </c>
      <c r="Q29" s="66">
        <v>24738.504000000001</v>
      </c>
      <c r="R29" s="67">
        <v>24738.504000000001</v>
      </c>
      <c r="S29" s="66">
        <f t="shared" si="0"/>
        <v>0</v>
      </c>
      <c r="T29" s="73">
        <f t="shared" si="1"/>
        <v>100</v>
      </c>
    </row>
    <row r="30" spans="1:20" ht="53.25" customHeight="1">
      <c r="A30" s="52"/>
      <c r="B30" s="10"/>
      <c r="C30" s="10"/>
      <c r="D30" s="8"/>
      <c r="E30" s="8"/>
      <c r="F30" s="19"/>
      <c r="G30" s="62"/>
      <c r="H30" s="75" t="s">
        <v>30</v>
      </c>
      <c r="I30" s="75"/>
      <c r="J30" s="75"/>
      <c r="K30" s="76"/>
      <c r="L30" s="14">
        <v>1</v>
      </c>
      <c r="M30" s="13">
        <v>104</v>
      </c>
      <c r="N30" s="6"/>
      <c r="O30" s="12" t="s">
        <v>152</v>
      </c>
      <c r="P30" s="11" t="s">
        <v>29</v>
      </c>
      <c r="Q30" s="66">
        <v>7471.03</v>
      </c>
      <c r="R30" s="67">
        <v>7206.7429400000001</v>
      </c>
      <c r="S30" s="66">
        <f t="shared" si="0"/>
        <v>264.28705999999966</v>
      </c>
      <c r="T30" s="73">
        <f t="shared" si="1"/>
        <v>96.462508382378331</v>
      </c>
    </row>
    <row r="31" spans="1:20" ht="32.25" customHeight="1">
      <c r="A31" s="52"/>
      <c r="B31" s="10"/>
      <c r="C31" s="10"/>
      <c r="D31" s="8"/>
      <c r="E31" s="8"/>
      <c r="F31" s="19"/>
      <c r="G31" s="62"/>
      <c r="H31" s="75" t="s">
        <v>70</v>
      </c>
      <c r="I31" s="75"/>
      <c r="J31" s="75"/>
      <c r="K31" s="76"/>
      <c r="L31" s="14">
        <v>1</v>
      </c>
      <c r="M31" s="13">
        <v>104</v>
      </c>
      <c r="N31" s="6"/>
      <c r="O31" s="12" t="s">
        <v>151</v>
      </c>
      <c r="P31" s="11" t="s">
        <v>69</v>
      </c>
      <c r="Q31" s="66">
        <v>466.25</v>
      </c>
      <c r="R31" s="67">
        <v>432.67025000000001</v>
      </c>
      <c r="S31" s="66">
        <f t="shared" si="0"/>
        <v>33.57974999999999</v>
      </c>
      <c r="T31" s="73">
        <f t="shared" si="1"/>
        <v>92.797908847184999</v>
      </c>
    </row>
    <row r="32" spans="1:20" ht="32.25" customHeight="1">
      <c r="A32" s="52"/>
      <c r="B32" s="10"/>
      <c r="C32" s="10"/>
      <c r="D32" s="8"/>
      <c r="E32" s="8"/>
      <c r="F32" s="19"/>
      <c r="G32" s="62"/>
      <c r="H32" s="75" t="s">
        <v>25</v>
      </c>
      <c r="I32" s="75"/>
      <c r="J32" s="75"/>
      <c r="K32" s="76"/>
      <c r="L32" s="14">
        <v>1</v>
      </c>
      <c r="M32" s="13">
        <v>104</v>
      </c>
      <c r="N32" s="6"/>
      <c r="O32" s="12" t="s">
        <v>151</v>
      </c>
      <c r="P32" s="11" t="s">
        <v>23</v>
      </c>
      <c r="Q32" s="66">
        <v>4510.55</v>
      </c>
      <c r="R32" s="67">
        <v>3844.6986099999999</v>
      </c>
      <c r="S32" s="66">
        <f t="shared" si="0"/>
        <v>665.85139000000026</v>
      </c>
      <c r="T32" s="73">
        <f t="shared" si="1"/>
        <v>85.23791134118899</v>
      </c>
    </row>
    <row r="33" spans="1:20" ht="12.75" customHeight="1">
      <c r="A33" s="52"/>
      <c r="B33" s="10"/>
      <c r="C33" s="10"/>
      <c r="D33" s="8"/>
      <c r="E33" s="8"/>
      <c r="F33" s="19"/>
      <c r="G33" s="62"/>
      <c r="H33" s="75" t="s">
        <v>81</v>
      </c>
      <c r="I33" s="75"/>
      <c r="J33" s="75"/>
      <c r="K33" s="76"/>
      <c r="L33" s="14">
        <v>1</v>
      </c>
      <c r="M33" s="13">
        <v>104</v>
      </c>
      <c r="N33" s="6"/>
      <c r="O33" s="12" t="s">
        <v>151</v>
      </c>
      <c r="P33" s="11" t="s">
        <v>80</v>
      </c>
      <c r="Q33" s="66">
        <v>1977.644</v>
      </c>
      <c r="R33" s="67">
        <v>1977.644</v>
      </c>
      <c r="S33" s="66">
        <f t="shared" si="0"/>
        <v>0</v>
      </c>
      <c r="T33" s="73">
        <f t="shared" si="1"/>
        <v>100</v>
      </c>
    </row>
    <row r="34" spans="1:20" ht="42.75" customHeight="1">
      <c r="A34" s="52"/>
      <c r="B34" s="61"/>
      <c r="C34" s="80" t="s">
        <v>150</v>
      </c>
      <c r="D34" s="80"/>
      <c r="E34" s="80"/>
      <c r="F34" s="80"/>
      <c r="G34" s="80"/>
      <c r="H34" s="80"/>
      <c r="I34" s="80"/>
      <c r="J34" s="80"/>
      <c r="K34" s="81"/>
      <c r="L34" s="14">
        <v>1</v>
      </c>
      <c r="M34" s="13">
        <v>106</v>
      </c>
      <c r="N34" s="6"/>
      <c r="O34" s="12">
        <v>0</v>
      </c>
      <c r="P34" s="11">
        <v>0</v>
      </c>
      <c r="Q34" s="66">
        <v>18045.207140000002</v>
      </c>
      <c r="R34" s="66">
        <v>18045.207140000002</v>
      </c>
      <c r="S34" s="66">
        <f t="shared" si="0"/>
        <v>0</v>
      </c>
      <c r="T34" s="73">
        <f t="shared" si="1"/>
        <v>100</v>
      </c>
    </row>
    <row r="35" spans="1:20" ht="21.75" customHeight="1">
      <c r="A35" s="52"/>
      <c r="B35" s="10"/>
      <c r="C35" s="10"/>
      <c r="D35" s="8"/>
      <c r="E35" s="8"/>
      <c r="F35" s="68"/>
      <c r="G35" s="77" t="s">
        <v>72</v>
      </c>
      <c r="H35" s="77"/>
      <c r="I35" s="77"/>
      <c r="J35" s="77"/>
      <c r="K35" s="78"/>
      <c r="L35" s="14">
        <v>1</v>
      </c>
      <c r="M35" s="13">
        <v>106</v>
      </c>
      <c r="N35" s="6"/>
      <c r="O35" s="12" t="s">
        <v>149</v>
      </c>
      <c r="P35" s="11">
        <v>0</v>
      </c>
      <c r="Q35" s="66">
        <v>12239.230529999999</v>
      </c>
      <c r="R35" s="66">
        <v>12239.230529999999</v>
      </c>
      <c r="S35" s="66">
        <f t="shared" si="0"/>
        <v>0</v>
      </c>
      <c r="T35" s="73">
        <f t="shared" si="1"/>
        <v>100</v>
      </c>
    </row>
    <row r="36" spans="1:20" ht="21.75" customHeight="1">
      <c r="A36" s="52"/>
      <c r="B36" s="10"/>
      <c r="C36" s="10"/>
      <c r="D36" s="8"/>
      <c r="E36" s="8"/>
      <c r="F36" s="19"/>
      <c r="G36" s="62"/>
      <c r="H36" s="75" t="s">
        <v>32</v>
      </c>
      <c r="I36" s="75"/>
      <c r="J36" s="75"/>
      <c r="K36" s="76"/>
      <c r="L36" s="14">
        <v>1</v>
      </c>
      <c r="M36" s="13">
        <v>106</v>
      </c>
      <c r="N36" s="6"/>
      <c r="O36" s="12" t="s">
        <v>149</v>
      </c>
      <c r="P36" s="11" t="s">
        <v>31</v>
      </c>
      <c r="Q36" s="66">
        <v>9439.7289999999994</v>
      </c>
      <c r="R36" s="66">
        <v>9439.7289999999994</v>
      </c>
      <c r="S36" s="66">
        <f t="shared" si="0"/>
        <v>0</v>
      </c>
      <c r="T36" s="73">
        <f t="shared" si="1"/>
        <v>100</v>
      </c>
    </row>
    <row r="37" spans="1:20" ht="53.25" customHeight="1">
      <c r="A37" s="52"/>
      <c r="B37" s="10"/>
      <c r="C37" s="10"/>
      <c r="D37" s="8"/>
      <c r="E37" s="8"/>
      <c r="F37" s="19"/>
      <c r="G37" s="62"/>
      <c r="H37" s="75" t="s">
        <v>30</v>
      </c>
      <c r="I37" s="75"/>
      <c r="J37" s="75"/>
      <c r="K37" s="76"/>
      <c r="L37" s="14">
        <v>1</v>
      </c>
      <c r="M37" s="13">
        <v>106</v>
      </c>
      <c r="N37" s="6"/>
      <c r="O37" s="12" t="s">
        <v>149</v>
      </c>
      <c r="P37" s="11" t="s">
        <v>29</v>
      </c>
      <c r="Q37" s="66">
        <v>2799.50153</v>
      </c>
      <c r="R37" s="66">
        <v>2799.50153</v>
      </c>
      <c r="S37" s="66">
        <f t="shared" si="0"/>
        <v>0</v>
      </c>
      <c r="T37" s="73">
        <f t="shared" si="1"/>
        <v>100</v>
      </c>
    </row>
    <row r="38" spans="1:20" ht="32.25" customHeight="1">
      <c r="A38" s="52"/>
      <c r="B38" s="10"/>
      <c r="C38" s="10"/>
      <c r="D38" s="8"/>
      <c r="E38" s="8"/>
      <c r="F38" s="68"/>
      <c r="G38" s="77" t="s">
        <v>148</v>
      </c>
      <c r="H38" s="77"/>
      <c r="I38" s="77"/>
      <c r="J38" s="77"/>
      <c r="K38" s="78"/>
      <c r="L38" s="14">
        <v>1</v>
      </c>
      <c r="M38" s="13">
        <v>106</v>
      </c>
      <c r="N38" s="6"/>
      <c r="O38" s="12" t="s">
        <v>145</v>
      </c>
      <c r="P38" s="11">
        <v>0</v>
      </c>
      <c r="Q38" s="66">
        <v>5805.9766100000006</v>
      </c>
      <c r="R38" s="66">
        <v>5805.9766100000006</v>
      </c>
      <c r="S38" s="66">
        <f t="shared" si="0"/>
        <v>0</v>
      </c>
      <c r="T38" s="73">
        <f t="shared" si="1"/>
        <v>100</v>
      </c>
    </row>
    <row r="39" spans="1:20" ht="32.25" customHeight="1">
      <c r="A39" s="52"/>
      <c r="B39" s="10"/>
      <c r="C39" s="10"/>
      <c r="D39" s="8"/>
      <c r="E39" s="8"/>
      <c r="F39" s="19"/>
      <c r="G39" s="62"/>
      <c r="H39" s="75" t="s">
        <v>70</v>
      </c>
      <c r="I39" s="75"/>
      <c r="J39" s="75"/>
      <c r="K39" s="76"/>
      <c r="L39" s="14">
        <v>1</v>
      </c>
      <c r="M39" s="13">
        <v>106</v>
      </c>
      <c r="N39" s="6"/>
      <c r="O39" s="12" t="s">
        <v>145</v>
      </c>
      <c r="P39" s="11" t="s">
        <v>69</v>
      </c>
      <c r="Q39" s="66">
        <v>342.34823999999998</v>
      </c>
      <c r="R39" s="66">
        <v>342.34823999999998</v>
      </c>
      <c r="S39" s="66">
        <f t="shared" si="0"/>
        <v>0</v>
      </c>
      <c r="T39" s="73">
        <f t="shared" si="1"/>
        <v>100</v>
      </c>
    </row>
    <row r="40" spans="1:20" ht="32.25" customHeight="1">
      <c r="A40" s="52"/>
      <c r="B40" s="10"/>
      <c r="C40" s="10"/>
      <c r="D40" s="8"/>
      <c r="E40" s="8"/>
      <c r="F40" s="19"/>
      <c r="G40" s="62"/>
      <c r="H40" s="75" t="s">
        <v>25</v>
      </c>
      <c r="I40" s="75"/>
      <c r="J40" s="75"/>
      <c r="K40" s="76"/>
      <c r="L40" s="14">
        <v>1</v>
      </c>
      <c r="M40" s="13">
        <v>106</v>
      </c>
      <c r="N40" s="6"/>
      <c r="O40" s="12" t="s">
        <v>145</v>
      </c>
      <c r="P40" s="11" t="s">
        <v>23</v>
      </c>
      <c r="Q40" s="66">
        <v>4693.7184600000001</v>
      </c>
      <c r="R40" s="66">
        <v>4693.7184600000001</v>
      </c>
      <c r="S40" s="66">
        <f t="shared" si="0"/>
        <v>0</v>
      </c>
      <c r="T40" s="73">
        <f t="shared" si="1"/>
        <v>100</v>
      </c>
    </row>
    <row r="41" spans="1:20" ht="21.75" customHeight="1">
      <c r="A41" s="52"/>
      <c r="B41" s="10"/>
      <c r="C41" s="10"/>
      <c r="D41" s="8"/>
      <c r="E41" s="8"/>
      <c r="F41" s="19"/>
      <c r="G41" s="62"/>
      <c r="H41" s="75" t="s">
        <v>83</v>
      </c>
      <c r="I41" s="75"/>
      <c r="J41" s="75"/>
      <c r="K41" s="76"/>
      <c r="L41" s="14">
        <v>1</v>
      </c>
      <c r="M41" s="13">
        <v>106</v>
      </c>
      <c r="N41" s="6"/>
      <c r="O41" s="12" t="s">
        <v>145</v>
      </c>
      <c r="P41" s="11" t="s">
        <v>82</v>
      </c>
      <c r="Q41" s="66">
        <v>758.63469999999995</v>
      </c>
      <c r="R41" s="66">
        <v>758.63469999999995</v>
      </c>
      <c r="S41" s="66">
        <f t="shared" si="0"/>
        <v>0</v>
      </c>
      <c r="T41" s="73">
        <f t="shared" si="1"/>
        <v>100</v>
      </c>
    </row>
    <row r="42" spans="1:20" ht="12.75" customHeight="1">
      <c r="A42" s="52"/>
      <c r="B42" s="10"/>
      <c r="C42" s="10"/>
      <c r="D42" s="8"/>
      <c r="E42" s="8"/>
      <c r="F42" s="19"/>
      <c r="G42" s="62"/>
      <c r="H42" s="75" t="s">
        <v>147</v>
      </c>
      <c r="I42" s="75"/>
      <c r="J42" s="75"/>
      <c r="K42" s="76"/>
      <c r="L42" s="14">
        <v>1</v>
      </c>
      <c r="M42" s="13">
        <v>106</v>
      </c>
      <c r="N42" s="6"/>
      <c r="O42" s="12" t="s">
        <v>145</v>
      </c>
      <c r="P42" s="11" t="s">
        <v>146</v>
      </c>
      <c r="Q42" s="66">
        <v>1.7549999999999999</v>
      </c>
      <c r="R42" s="66">
        <v>1.7549999999999999</v>
      </c>
      <c r="S42" s="66">
        <f t="shared" si="0"/>
        <v>0</v>
      </c>
      <c r="T42" s="73">
        <f t="shared" si="1"/>
        <v>100</v>
      </c>
    </row>
    <row r="43" spans="1:20" ht="12.75" customHeight="1">
      <c r="A43" s="52"/>
      <c r="B43" s="10"/>
      <c r="C43" s="10"/>
      <c r="D43" s="8"/>
      <c r="E43" s="8"/>
      <c r="F43" s="19"/>
      <c r="G43" s="62"/>
      <c r="H43" s="75" t="s">
        <v>81</v>
      </c>
      <c r="I43" s="75"/>
      <c r="J43" s="75"/>
      <c r="K43" s="76"/>
      <c r="L43" s="14">
        <v>1</v>
      </c>
      <c r="M43" s="13">
        <v>106</v>
      </c>
      <c r="N43" s="6"/>
      <c r="O43" s="12" t="s">
        <v>145</v>
      </c>
      <c r="P43" s="11" t="s">
        <v>80</v>
      </c>
      <c r="Q43" s="66">
        <v>9.5202099999999987</v>
      </c>
      <c r="R43" s="66">
        <v>9.5202099999999987</v>
      </c>
      <c r="S43" s="66">
        <f t="shared" si="0"/>
        <v>0</v>
      </c>
      <c r="T43" s="73">
        <f t="shared" si="1"/>
        <v>100</v>
      </c>
    </row>
    <row r="44" spans="1:20" ht="12.75" customHeight="1">
      <c r="A44" s="52"/>
      <c r="B44" s="61"/>
      <c r="C44" s="80" t="s">
        <v>144</v>
      </c>
      <c r="D44" s="80"/>
      <c r="E44" s="80"/>
      <c r="F44" s="80"/>
      <c r="G44" s="80"/>
      <c r="H44" s="80"/>
      <c r="I44" s="80"/>
      <c r="J44" s="80"/>
      <c r="K44" s="81"/>
      <c r="L44" s="14">
        <v>1</v>
      </c>
      <c r="M44" s="13">
        <v>111</v>
      </c>
      <c r="N44" s="6"/>
      <c r="O44" s="12">
        <v>0</v>
      </c>
      <c r="P44" s="11">
        <v>0</v>
      </c>
      <c r="Q44" s="66">
        <v>0.86756</v>
      </c>
      <c r="R44" s="66">
        <v>0</v>
      </c>
      <c r="S44" s="66">
        <f t="shared" si="0"/>
        <v>0.86756</v>
      </c>
      <c r="T44" s="73">
        <f t="shared" si="1"/>
        <v>0</v>
      </c>
    </row>
    <row r="45" spans="1:20" ht="32.25" customHeight="1">
      <c r="A45" s="52"/>
      <c r="B45" s="10"/>
      <c r="C45" s="10"/>
      <c r="D45" s="8"/>
      <c r="E45" s="8"/>
      <c r="F45" s="68"/>
      <c r="G45" s="77" t="s">
        <v>55</v>
      </c>
      <c r="H45" s="77"/>
      <c r="I45" s="77"/>
      <c r="J45" s="77"/>
      <c r="K45" s="78"/>
      <c r="L45" s="14">
        <v>1</v>
      </c>
      <c r="M45" s="13">
        <v>111</v>
      </c>
      <c r="N45" s="6"/>
      <c r="O45" s="12" t="s">
        <v>54</v>
      </c>
      <c r="P45" s="11">
        <v>0</v>
      </c>
      <c r="Q45" s="66">
        <v>0.86756</v>
      </c>
      <c r="R45" s="66">
        <v>0</v>
      </c>
      <c r="S45" s="66">
        <f t="shared" si="0"/>
        <v>0.86756</v>
      </c>
      <c r="T45" s="73">
        <f t="shared" si="1"/>
        <v>0</v>
      </c>
    </row>
    <row r="46" spans="1:20" ht="12.75" customHeight="1">
      <c r="A46" s="52"/>
      <c r="B46" s="10"/>
      <c r="C46" s="10"/>
      <c r="D46" s="8"/>
      <c r="E46" s="8"/>
      <c r="F46" s="19"/>
      <c r="G46" s="62"/>
      <c r="H46" s="75" t="s">
        <v>127</v>
      </c>
      <c r="I46" s="75"/>
      <c r="J46" s="75"/>
      <c r="K46" s="76"/>
      <c r="L46" s="14">
        <v>1</v>
      </c>
      <c r="M46" s="13">
        <v>111</v>
      </c>
      <c r="N46" s="6"/>
      <c r="O46" s="12" t="s">
        <v>54</v>
      </c>
      <c r="P46" s="11" t="s">
        <v>126</v>
      </c>
      <c r="Q46" s="66">
        <v>0.86756</v>
      </c>
      <c r="R46" s="66">
        <v>0</v>
      </c>
      <c r="S46" s="66">
        <f t="shared" si="0"/>
        <v>0.86756</v>
      </c>
      <c r="T46" s="73">
        <f t="shared" si="1"/>
        <v>0</v>
      </c>
    </row>
    <row r="47" spans="1:20" ht="12.75" customHeight="1">
      <c r="A47" s="52"/>
      <c r="B47" s="61"/>
      <c r="C47" s="80" t="s">
        <v>143</v>
      </c>
      <c r="D47" s="80"/>
      <c r="E47" s="80"/>
      <c r="F47" s="80"/>
      <c r="G47" s="80"/>
      <c r="H47" s="80"/>
      <c r="I47" s="80"/>
      <c r="J47" s="80"/>
      <c r="K47" s="81"/>
      <c r="L47" s="14">
        <v>1</v>
      </c>
      <c r="M47" s="13">
        <v>113</v>
      </c>
      <c r="N47" s="6"/>
      <c r="O47" s="12">
        <v>0</v>
      </c>
      <c r="P47" s="11">
        <v>0</v>
      </c>
      <c r="Q47" s="66">
        <v>27292.278999999999</v>
      </c>
      <c r="R47" s="66">
        <f>R48+R50+R54+R55+R56</f>
        <v>23581.243000000002</v>
      </c>
      <c r="S47" s="66">
        <f t="shared" si="0"/>
        <v>3711.0359999999964</v>
      </c>
      <c r="T47" s="73">
        <f t="shared" si="1"/>
        <v>86.402615919322841</v>
      </c>
    </row>
    <row r="48" spans="1:20" ht="32.25" customHeight="1">
      <c r="A48" s="52"/>
      <c r="B48" s="10"/>
      <c r="C48" s="10"/>
      <c r="D48" s="8"/>
      <c r="E48" s="8"/>
      <c r="F48" s="68"/>
      <c r="G48" s="77" t="s">
        <v>6</v>
      </c>
      <c r="H48" s="77"/>
      <c r="I48" s="77"/>
      <c r="J48" s="77"/>
      <c r="K48" s="78"/>
      <c r="L48" s="14">
        <v>1</v>
      </c>
      <c r="M48" s="13">
        <v>113</v>
      </c>
      <c r="N48" s="6"/>
      <c r="O48" s="12" t="s">
        <v>4</v>
      </c>
      <c r="P48" s="11">
        <v>0</v>
      </c>
      <c r="Q48" s="66">
        <v>12661.923000000001</v>
      </c>
      <c r="R48" s="66">
        <v>12661.923000000001</v>
      </c>
      <c r="S48" s="66">
        <f t="shared" si="0"/>
        <v>0</v>
      </c>
      <c r="T48" s="73">
        <f t="shared" si="1"/>
        <v>100</v>
      </c>
    </row>
    <row r="49" spans="1:20" ht="32.25" customHeight="1">
      <c r="A49" s="52"/>
      <c r="B49" s="10"/>
      <c r="C49" s="10"/>
      <c r="D49" s="8"/>
      <c r="E49" s="8"/>
      <c r="F49" s="19"/>
      <c r="G49" s="62"/>
      <c r="H49" s="75" t="s">
        <v>70</v>
      </c>
      <c r="I49" s="75"/>
      <c r="J49" s="75"/>
      <c r="K49" s="76"/>
      <c r="L49" s="14">
        <v>1</v>
      </c>
      <c r="M49" s="13">
        <v>113</v>
      </c>
      <c r="N49" s="6"/>
      <c r="O49" s="12" t="s">
        <v>4</v>
      </c>
      <c r="P49" s="11" t="s">
        <v>69</v>
      </c>
      <c r="Q49" s="66">
        <v>12661.923000000001</v>
      </c>
      <c r="R49" s="66">
        <v>12661.923000000001</v>
      </c>
      <c r="S49" s="66">
        <f t="shared" si="0"/>
        <v>0</v>
      </c>
      <c r="T49" s="73">
        <f t="shared" si="1"/>
        <v>100</v>
      </c>
    </row>
    <row r="50" spans="1:20" ht="32.25" customHeight="1">
      <c r="A50" s="52"/>
      <c r="B50" s="10"/>
      <c r="C50" s="10"/>
      <c r="D50" s="8"/>
      <c r="E50" s="8"/>
      <c r="F50" s="19"/>
      <c r="G50" s="62"/>
      <c r="H50" s="75" t="s">
        <v>25</v>
      </c>
      <c r="I50" s="75"/>
      <c r="J50" s="75"/>
      <c r="K50" s="76"/>
      <c r="L50" s="14">
        <v>1</v>
      </c>
      <c r="M50" s="13">
        <v>113</v>
      </c>
      <c r="N50" s="6"/>
      <c r="O50" s="12" t="s">
        <v>119</v>
      </c>
      <c r="P50" s="11" t="s">
        <v>23</v>
      </c>
      <c r="Q50" s="66">
        <v>50</v>
      </c>
      <c r="R50" s="66">
        <v>50</v>
      </c>
      <c r="S50" s="66">
        <f t="shared" si="0"/>
        <v>0</v>
      </c>
      <c r="T50" s="73">
        <f t="shared" si="1"/>
        <v>100</v>
      </c>
    </row>
    <row r="51" spans="1:20" ht="32.25" customHeight="1">
      <c r="A51" s="52"/>
      <c r="B51" s="10"/>
      <c r="C51" s="10"/>
      <c r="D51" s="8"/>
      <c r="E51" s="8"/>
      <c r="F51" s="19"/>
      <c r="G51" s="62"/>
      <c r="H51" s="75" t="s">
        <v>25</v>
      </c>
      <c r="I51" s="75"/>
      <c r="J51" s="75"/>
      <c r="K51" s="76"/>
      <c r="L51" s="14">
        <v>1</v>
      </c>
      <c r="M51" s="13">
        <v>113</v>
      </c>
      <c r="N51" s="6"/>
      <c r="O51" s="12" t="s">
        <v>142</v>
      </c>
      <c r="P51" s="11" t="s">
        <v>23</v>
      </c>
      <c r="Q51" s="66">
        <v>50</v>
      </c>
      <c r="R51" s="66">
        <v>0</v>
      </c>
      <c r="S51" s="66">
        <f t="shared" si="0"/>
        <v>50</v>
      </c>
      <c r="T51" s="73">
        <f t="shared" si="1"/>
        <v>0</v>
      </c>
    </row>
    <row r="52" spans="1:20" ht="32.25" customHeight="1">
      <c r="A52" s="52"/>
      <c r="B52" s="10"/>
      <c r="C52" s="10"/>
      <c r="D52" s="8"/>
      <c r="E52" s="8"/>
      <c r="F52" s="19"/>
      <c r="G52" s="62"/>
      <c r="H52" s="75" t="s">
        <v>25</v>
      </c>
      <c r="I52" s="75"/>
      <c r="J52" s="75"/>
      <c r="K52" s="76"/>
      <c r="L52" s="14">
        <v>1</v>
      </c>
      <c r="M52" s="13">
        <v>113</v>
      </c>
      <c r="N52" s="6"/>
      <c r="O52" s="12" t="s">
        <v>141</v>
      </c>
      <c r="P52" s="11" t="s">
        <v>23</v>
      </c>
      <c r="Q52" s="66">
        <v>50</v>
      </c>
      <c r="R52" s="66">
        <v>0</v>
      </c>
      <c r="S52" s="66">
        <f t="shared" si="0"/>
        <v>50</v>
      </c>
      <c r="T52" s="73">
        <f t="shared" si="1"/>
        <v>0</v>
      </c>
    </row>
    <row r="53" spans="1:20" ht="32.25" customHeight="1">
      <c r="A53" s="52"/>
      <c r="B53" s="10"/>
      <c r="C53" s="10"/>
      <c r="D53" s="8"/>
      <c r="E53" s="8"/>
      <c r="F53" s="19"/>
      <c r="G53" s="62"/>
      <c r="H53" s="75" t="s">
        <v>25</v>
      </c>
      <c r="I53" s="75"/>
      <c r="J53" s="75"/>
      <c r="K53" s="76"/>
      <c r="L53" s="14">
        <v>1</v>
      </c>
      <c r="M53" s="13">
        <v>113</v>
      </c>
      <c r="N53" s="6"/>
      <c r="O53" s="12" t="s">
        <v>140</v>
      </c>
      <c r="P53" s="11" t="s">
        <v>23</v>
      </c>
      <c r="Q53" s="66">
        <v>50</v>
      </c>
      <c r="R53" s="66">
        <v>0</v>
      </c>
      <c r="S53" s="66">
        <f t="shared" si="0"/>
        <v>50</v>
      </c>
      <c r="T53" s="73">
        <f t="shared" si="1"/>
        <v>0</v>
      </c>
    </row>
    <row r="54" spans="1:20" ht="32.25" customHeight="1">
      <c r="A54" s="52"/>
      <c r="B54" s="10"/>
      <c r="C54" s="10"/>
      <c r="D54" s="8"/>
      <c r="E54" s="8"/>
      <c r="F54" s="19"/>
      <c r="G54" s="62"/>
      <c r="H54" s="75" t="s">
        <v>25</v>
      </c>
      <c r="I54" s="75"/>
      <c r="J54" s="75"/>
      <c r="K54" s="76"/>
      <c r="L54" s="14">
        <v>1</v>
      </c>
      <c r="M54" s="13">
        <v>113</v>
      </c>
      <c r="N54" s="6"/>
      <c r="O54" s="12" t="s">
        <v>139</v>
      </c>
      <c r="P54" s="11" t="s">
        <v>23</v>
      </c>
      <c r="Q54" s="66">
        <v>120</v>
      </c>
      <c r="R54" s="66">
        <v>83</v>
      </c>
      <c r="S54" s="66">
        <f t="shared" si="0"/>
        <v>37</v>
      </c>
      <c r="T54" s="73">
        <f t="shared" si="1"/>
        <v>69.166666666666671</v>
      </c>
    </row>
    <row r="55" spans="1:20" ht="32.25" customHeight="1">
      <c r="A55" s="52"/>
      <c r="B55" s="10"/>
      <c r="C55" s="10"/>
      <c r="D55" s="8"/>
      <c r="E55" s="8"/>
      <c r="F55" s="19"/>
      <c r="G55" s="62"/>
      <c r="H55" s="75" t="s">
        <v>25</v>
      </c>
      <c r="I55" s="75"/>
      <c r="J55" s="75"/>
      <c r="K55" s="76"/>
      <c r="L55" s="14">
        <v>1</v>
      </c>
      <c r="M55" s="13">
        <v>113</v>
      </c>
      <c r="N55" s="6"/>
      <c r="O55" s="12" t="s">
        <v>138</v>
      </c>
      <c r="P55" s="11" t="s">
        <v>23</v>
      </c>
      <c r="Q55" s="66">
        <v>4310.3559999999998</v>
      </c>
      <c r="R55" s="66">
        <v>790</v>
      </c>
      <c r="S55" s="66">
        <f t="shared" si="0"/>
        <v>3520.3559999999998</v>
      </c>
      <c r="T55" s="73">
        <f t="shared" si="1"/>
        <v>18.327952493947137</v>
      </c>
    </row>
    <row r="56" spans="1:20" ht="42.75" customHeight="1">
      <c r="A56" s="52"/>
      <c r="B56" s="10"/>
      <c r="C56" s="10"/>
      <c r="D56" s="8"/>
      <c r="E56" s="8"/>
      <c r="F56" s="19"/>
      <c r="G56" s="62"/>
      <c r="H56" s="75" t="s">
        <v>137</v>
      </c>
      <c r="I56" s="75"/>
      <c r="J56" s="75"/>
      <c r="K56" s="76"/>
      <c r="L56" s="14">
        <v>1</v>
      </c>
      <c r="M56" s="13">
        <v>113</v>
      </c>
      <c r="N56" s="6"/>
      <c r="O56" s="12" t="s">
        <v>136</v>
      </c>
      <c r="P56" s="11" t="s">
        <v>135</v>
      </c>
      <c r="Q56" s="66">
        <v>10000</v>
      </c>
      <c r="R56" s="67">
        <v>9996.32</v>
      </c>
      <c r="S56" s="66">
        <f t="shared" si="0"/>
        <v>3.680000000000291</v>
      </c>
      <c r="T56" s="73">
        <f t="shared" si="1"/>
        <v>99.963200000000001</v>
      </c>
    </row>
    <row r="57" spans="1:20" ht="12.75" customHeight="1">
      <c r="A57" s="52"/>
      <c r="B57" s="10" t="s">
        <v>0</v>
      </c>
      <c r="C57" s="10"/>
      <c r="D57" s="8"/>
      <c r="E57" s="8"/>
      <c r="F57" s="19"/>
      <c r="G57" s="9"/>
      <c r="H57" s="8"/>
      <c r="I57" s="8"/>
      <c r="J57" s="19"/>
      <c r="K57" s="18"/>
      <c r="L57" s="17"/>
      <c r="M57" s="7"/>
      <c r="N57" s="15"/>
      <c r="O57" s="16"/>
      <c r="P57" s="15"/>
      <c r="Q57" s="66"/>
      <c r="R57" s="66"/>
      <c r="S57" s="66"/>
      <c r="T57" s="73"/>
    </row>
    <row r="58" spans="1:20" ht="12.75" customHeight="1">
      <c r="A58" s="52"/>
      <c r="B58" s="80" t="s">
        <v>134</v>
      </c>
      <c r="C58" s="80"/>
      <c r="D58" s="80"/>
      <c r="E58" s="80"/>
      <c r="F58" s="80"/>
      <c r="G58" s="80"/>
      <c r="H58" s="80"/>
      <c r="I58" s="80"/>
      <c r="J58" s="80"/>
      <c r="K58" s="81"/>
      <c r="L58" s="14">
        <v>2</v>
      </c>
      <c r="M58" s="13">
        <v>0</v>
      </c>
      <c r="N58" s="6"/>
      <c r="O58" s="12">
        <v>0</v>
      </c>
      <c r="P58" s="11">
        <v>0</v>
      </c>
      <c r="Q58" s="66">
        <v>4471.3919999999998</v>
      </c>
      <c r="R58" s="66">
        <v>4471.3919999999998</v>
      </c>
      <c r="S58" s="66">
        <f t="shared" si="0"/>
        <v>0</v>
      </c>
      <c r="T58" s="73">
        <f t="shared" si="1"/>
        <v>99.999999999999986</v>
      </c>
    </row>
    <row r="59" spans="1:20" ht="21.75" customHeight="1">
      <c r="A59" s="52"/>
      <c r="B59" s="61"/>
      <c r="C59" s="80" t="s">
        <v>133</v>
      </c>
      <c r="D59" s="80"/>
      <c r="E59" s="80"/>
      <c r="F59" s="80"/>
      <c r="G59" s="80"/>
      <c r="H59" s="80"/>
      <c r="I59" s="80"/>
      <c r="J59" s="80"/>
      <c r="K59" s="81"/>
      <c r="L59" s="14">
        <v>2</v>
      </c>
      <c r="M59" s="13">
        <v>203</v>
      </c>
      <c r="N59" s="6"/>
      <c r="O59" s="12">
        <v>0</v>
      </c>
      <c r="P59" s="11">
        <v>0</v>
      </c>
      <c r="Q59" s="66">
        <v>4471.3919999999998</v>
      </c>
      <c r="R59" s="66">
        <v>4471.3919999999998</v>
      </c>
      <c r="S59" s="66">
        <f t="shared" si="0"/>
        <v>0</v>
      </c>
      <c r="T59" s="73">
        <f t="shared" si="1"/>
        <v>99.999999999999986</v>
      </c>
    </row>
    <row r="60" spans="1:20" ht="12.75" customHeight="1">
      <c r="A60" s="52"/>
      <c r="B60" s="10"/>
      <c r="C60" s="10"/>
      <c r="D60" s="8"/>
      <c r="E60" s="8"/>
      <c r="F60" s="19"/>
      <c r="G60" s="62"/>
      <c r="H60" s="75" t="s">
        <v>132</v>
      </c>
      <c r="I60" s="75"/>
      <c r="J60" s="75"/>
      <c r="K60" s="76"/>
      <c r="L60" s="14">
        <v>2</v>
      </c>
      <c r="M60" s="13">
        <v>203</v>
      </c>
      <c r="N60" s="6"/>
      <c r="O60" s="12" t="s">
        <v>131</v>
      </c>
      <c r="P60" s="11" t="s">
        <v>130</v>
      </c>
      <c r="Q60" s="66">
        <v>4471.3919999999998</v>
      </c>
      <c r="R60" s="66">
        <v>4471.3919999999998</v>
      </c>
      <c r="S60" s="66">
        <f t="shared" si="0"/>
        <v>0</v>
      </c>
      <c r="T60" s="73">
        <f t="shared" si="1"/>
        <v>99.999999999999986</v>
      </c>
    </row>
    <row r="61" spans="1:20" ht="12.75" customHeight="1">
      <c r="A61" s="52"/>
      <c r="B61" s="10" t="s">
        <v>0</v>
      </c>
      <c r="C61" s="10"/>
      <c r="D61" s="8"/>
      <c r="E61" s="8"/>
      <c r="F61" s="19"/>
      <c r="G61" s="9"/>
      <c r="H61" s="8"/>
      <c r="I61" s="8"/>
      <c r="J61" s="19"/>
      <c r="K61" s="18"/>
      <c r="L61" s="17"/>
      <c r="M61" s="7"/>
      <c r="N61" s="15"/>
      <c r="O61" s="16"/>
      <c r="P61" s="15"/>
      <c r="Q61" s="66"/>
      <c r="R61" s="66"/>
      <c r="S61" s="66"/>
      <c r="T61" s="73"/>
    </row>
    <row r="62" spans="1:20" ht="21.75" customHeight="1">
      <c r="A62" s="52"/>
      <c r="B62" s="80" t="s">
        <v>129</v>
      </c>
      <c r="C62" s="80"/>
      <c r="D62" s="80"/>
      <c r="E62" s="80"/>
      <c r="F62" s="80"/>
      <c r="G62" s="80"/>
      <c r="H62" s="80"/>
      <c r="I62" s="80"/>
      <c r="J62" s="80"/>
      <c r="K62" s="81"/>
      <c r="L62" s="14">
        <v>3</v>
      </c>
      <c r="M62" s="13">
        <v>0</v>
      </c>
      <c r="N62" s="6"/>
      <c r="O62" s="12">
        <v>0</v>
      </c>
      <c r="P62" s="11">
        <v>0</v>
      </c>
      <c r="Q62" s="66">
        <v>2530.3000000000002</v>
      </c>
      <c r="R62" s="66">
        <v>2478.2370000000001</v>
      </c>
      <c r="S62" s="66">
        <f t="shared" si="0"/>
        <v>52.063000000000102</v>
      </c>
      <c r="T62" s="73">
        <f t="shared" si="1"/>
        <v>97.942417895111248</v>
      </c>
    </row>
    <row r="63" spans="1:20" ht="42.75" customHeight="1">
      <c r="A63" s="52"/>
      <c r="B63" s="61"/>
      <c r="C63" s="80" t="s">
        <v>128</v>
      </c>
      <c r="D63" s="80"/>
      <c r="E63" s="80"/>
      <c r="F63" s="80"/>
      <c r="G63" s="80"/>
      <c r="H63" s="80"/>
      <c r="I63" s="80"/>
      <c r="J63" s="80"/>
      <c r="K63" s="81"/>
      <c r="L63" s="14">
        <v>3</v>
      </c>
      <c r="M63" s="13">
        <v>309</v>
      </c>
      <c r="N63" s="6"/>
      <c r="O63" s="12">
        <v>0</v>
      </c>
      <c r="P63" s="11">
        <v>0</v>
      </c>
      <c r="Q63" s="66">
        <v>2530.3000000000002</v>
      </c>
      <c r="R63" s="66">
        <v>2478.2370000000001</v>
      </c>
      <c r="S63" s="66">
        <f t="shared" si="0"/>
        <v>52.063000000000102</v>
      </c>
      <c r="T63" s="73">
        <f t="shared" si="1"/>
        <v>97.942417895111248</v>
      </c>
    </row>
    <row r="64" spans="1:20" ht="12.75" customHeight="1">
      <c r="A64" s="52"/>
      <c r="B64" s="10"/>
      <c r="C64" s="10"/>
      <c r="D64" s="8"/>
      <c r="E64" s="8"/>
      <c r="F64" s="19"/>
      <c r="G64" s="62"/>
      <c r="H64" s="75" t="s">
        <v>66</v>
      </c>
      <c r="I64" s="75"/>
      <c r="J64" s="75"/>
      <c r="K64" s="76"/>
      <c r="L64" s="14">
        <v>3</v>
      </c>
      <c r="M64" s="13">
        <v>309</v>
      </c>
      <c r="N64" s="6"/>
      <c r="O64" s="12" t="s">
        <v>125</v>
      </c>
      <c r="P64" s="11" t="s">
        <v>65</v>
      </c>
      <c r="Q64" s="66">
        <v>1903.4090000000001</v>
      </c>
      <c r="R64" s="66">
        <v>1903.4090000000001</v>
      </c>
      <c r="S64" s="66">
        <f t="shared" si="0"/>
        <v>0</v>
      </c>
      <c r="T64" s="73">
        <f t="shared" si="1"/>
        <v>99.999999999999986</v>
      </c>
    </row>
    <row r="65" spans="1:20" ht="42.75" customHeight="1">
      <c r="A65" s="52"/>
      <c r="B65" s="10"/>
      <c r="C65" s="10"/>
      <c r="D65" s="8"/>
      <c r="E65" s="8"/>
      <c r="F65" s="19"/>
      <c r="G65" s="62"/>
      <c r="H65" s="75" t="s">
        <v>64</v>
      </c>
      <c r="I65" s="75"/>
      <c r="J65" s="75"/>
      <c r="K65" s="76"/>
      <c r="L65" s="14">
        <v>3</v>
      </c>
      <c r="M65" s="13">
        <v>309</v>
      </c>
      <c r="N65" s="6"/>
      <c r="O65" s="12" t="s">
        <v>125</v>
      </c>
      <c r="P65" s="11" t="s">
        <v>62</v>
      </c>
      <c r="Q65" s="66">
        <v>574.82799999999997</v>
      </c>
      <c r="R65" s="66">
        <v>574.82799999999997</v>
      </c>
      <c r="S65" s="66">
        <f t="shared" si="0"/>
        <v>0</v>
      </c>
      <c r="T65" s="73">
        <f t="shared" si="1"/>
        <v>100</v>
      </c>
    </row>
    <row r="66" spans="1:20" ht="32.25" customHeight="1">
      <c r="A66" s="52"/>
      <c r="B66" s="10"/>
      <c r="C66" s="10"/>
      <c r="D66" s="8"/>
      <c r="E66" s="8"/>
      <c r="F66" s="19"/>
      <c r="G66" s="62"/>
      <c r="H66" s="75" t="s">
        <v>25</v>
      </c>
      <c r="I66" s="75"/>
      <c r="J66" s="75"/>
      <c r="K66" s="76"/>
      <c r="L66" s="14">
        <v>3</v>
      </c>
      <c r="M66" s="13">
        <v>309</v>
      </c>
      <c r="N66" s="6"/>
      <c r="O66" s="12" t="s">
        <v>125</v>
      </c>
      <c r="P66" s="11" t="s">
        <v>23</v>
      </c>
      <c r="Q66" s="66">
        <v>52.063000000000002</v>
      </c>
      <c r="R66" s="66">
        <v>0</v>
      </c>
      <c r="S66" s="66">
        <f t="shared" si="0"/>
        <v>52.063000000000002</v>
      </c>
      <c r="T66" s="73">
        <f t="shared" si="1"/>
        <v>0</v>
      </c>
    </row>
    <row r="67" spans="1:20" ht="12.75" customHeight="1">
      <c r="A67" s="52"/>
      <c r="B67" s="10" t="s">
        <v>0</v>
      </c>
      <c r="C67" s="10"/>
      <c r="D67" s="8"/>
      <c r="E67" s="8"/>
      <c r="F67" s="19"/>
      <c r="G67" s="9"/>
      <c r="H67" s="8"/>
      <c r="I67" s="8"/>
      <c r="J67" s="19"/>
      <c r="K67" s="18"/>
      <c r="L67" s="17"/>
      <c r="M67" s="7"/>
      <c r="N67" s="15"/>
      <c r="O67" s="16"/>
      <c r="P67" s="15"/>
      <c r="Q67" s="66"/>
      <c r="R67" s="66"/>
      <c r="S67" s="66"/>
      <c r="T67" s="73"/>
    </row>
    <row r="68" spans="1:20" ht="12.75" customHeight="1">
      <c r="A68" s="52"/>
      <c r="B68" s="80" t="s">
        <v>124</v>
      </c>
      <c r="C68" s="80"/>
      <c r="D68" s="80"/>
      <c r="E68" s="80"/>
      <c r="F68" s="80"/>
      <c r="G68" s="80"/>
      <c r="H68" s="80"/>
      <c r="I68" s="80"/>
      <c r="J68" s="80"/>
      <c r="K68" s="81"/>
      <c r="L68" s="14">
        <v>4</v>
      </c>
      <c r="M68" s="13">
        <v>0</v>
      </c>
      <c r="N68" s="6"/>
      <c r="O68" s="12">
        <v>0</v>
      </c>
      <c r="P68" s="11">
        <v>0</v>
      </c>
      <c r="Q68" s="66">
        <v>42106.381959999999</v>
      </c>
      <c r="R68" s="66">
        <f>R69+R73</f>
        <v>41909.133999999998</v>
      </c>
      <c r="S68" s="66">
        <f t="shared" si="0"/>
        <v>197.2479600000006</v>
      </c>
      <c r="T68" s="73">
        <f t="shared" si="1"/>
        <v>99.531548542481318</v>
      </c>
    </row>
    <row r="69" spans="1:20" ht="12.75" customHeight="1">
      <c r="A69" s="52"/>
      <c r="B69" s="61"/>
      <c r="C69" s="80" t="s">
        <v>123</v>
      </c>
      <c r="D69" s="80"/>
      <c r="E69" s="80"/>
      <c r="F69" s="80"/>
      <c r="G69" s="80"/>
      <c r="H69" s="80"/>
      <c r="I69" s="80"/>
      <c r="J69" s="80"/>
      <c r="K69" s="81"/>
      <c r="L69" s="14">
        <v>4</v>
      </c>
      <c r="M69" s="13">
        <v>409</v>
      </c>
      <c r="N69" s="6"/>
      <c r="O69" s="12">
        <v>0</v>
      </c>
      <c r="P69" s="11">
        <v>0</v>
      </c>
      <c r="Q69" s="66">
        <v>40606.381959999999</v>
      </c>
      <c r="R69" s="66">
        <f>R70</f>
        <v>40409.133999999998</v>
      </c>
      <c r="S69" s="66">
        <f t="shared" si="0"/>
        <v>197.2479600000006</v>
      </c>
      <c r="T69" s="73">
        <f t="shared" si="1"/>
        <v>99.514243942751904</v>
      </c>
    </row>
    <row r="70" spans="1:20" ht="42.75" customHeight="1">
      <c r="A70" s="52"/>
      <c r="B70" s="10"/>
      <c r="C70" s="10"/>
      <c r="D70" s="8"/>
      <c r="E70" s="8"/>
      <c r="F70" s="68"/>
      <c r="G70" s="77" t="s">
        <v>122</v>
      </c>
      <c r="H70" s="77"/>
      <c r="I70" s="77"/>
      <c r="J70" s="77"/>
      <c r="K70" s="78"/>
      <c r="L70" s="14">
        <v>4</v>
      </c>
      <c r="M70" s="13">
        <v>409</v>
      </c>
      <c r="N70" s="6"/>
      <c r="O70" s="12" t="s">
        <v>121</v>
      </c>
      <c r="P70" s="11">
        <v>0</v>
      </c>
      <c r="Q70" s="66">
        <v>40606.381959999999</v>
      </c>
      <c r="R70" s="66">
        <f>R71+R72</f>
        <v>40409.133999999998</v>
      </c>
      <c r="S70" s="66">
        <f t="shared" si="0"/>
        <v>197.2479600000006</v>
      </c>
      <c r="T70" s="73">
        <f t="shared" si="1"/>
        <v>99.514243942751904</v>
      </c>
    </row>
    <row r="71" spans="1:20" ht="32.25" customHeight="1">
      <c r="A71" s="52"/>
      <c r="B71" s="10"/>
      <c r="C71" s="10"/>
      <c r="D71" s="8"/>
      <c r="E71" s="8"/>
      <c r="F71" s="19"/>
      <c r="G71" s="62"/>
      <c r="H71" s="75" t="s">
        <v>115</v>
      </c>
      <c r="I71" s="75"/>
      <c r="J71" s="75"/>
      <c r="K71" s="76"/>
      <c r="L71" s="14">
        <v>4</v>
      </c>
      <c r="M71" s="13">
        <v>409</v>
      </c>
      <c r="N71" s="6"/>
      <c r="O71" s="12" t="s">
        <v>121</v>
      </c>
      <c r="P71" s="11" t="s">
        <v>113</v>
      </c>
      <c r="Q71" s="66">
        <v>35221.22696</v>
      </c>
      <c r="R71" s="67">
        <v>35023.978999999999</v>
      </c>
      <c r="S71" s="66">
        <f t="shared" si="0"/>
        <v>197.2479600000006</v>
      </c>
      <c r="T71" s="73">
        <f t="shared" si="1"/>
        <v>99.439974194470821</v>
      </c>
    </row>
    <row r="72" spans="1:20" ht="32.25" customHeight="1">
      <c r="A72" s="52"/>
      <c r="B72" s="10"/>
      <c r="C72" s="10"/>
      <c r="D72" s="8"/>
      <c r="E72" s="8"/>
      <c r="F72" s="19"/>
      <c r="G72" s="62"/>
      <c r="H72" s="75" t="s">
        <v>25</v>
      </c>
      <c r="I72" s="75"/>
      <c r="J72" s="75"/>
      <c r="K72" s="76"/>
      <c r="L72" s="14">
        <v>4</v>
      </c>
      <c r="M72" s="13">
        <v>409</v>
      </c>
      <c r="N72" s="6"/>
      <c r="O72" s="12" t="s">
        <v>121</v>
      </c>
      <c r="P72" s="11" t="s">
        <v>23</v>
      </c>
      <c r="Q72" s="66">
        <v>5385.1549999999997</v>
      </c>
      <c r="R72" s="66">
        <v>5385.1549999999997</v>
      </c>
      <c r="S72" s="66">
        <f t="shared" si="0"/>
        <v>0</v>
      </c>
      <c r="T72" s="73">
        <f t="shared" si="1"/>
        <v>100</v>
      </c>
    </row>
    <row r="73" spans="1:20" ht="21.75" customHeight="1">
      <c r="A73" s="52"/>
      <c r="B73" s="61"/>
      <c r="C73" s="80" t="s">
        <v>120</v>
      </c>
      <c r="D73" s="80"/>
      <c r="E73" s="80"/>
      <c r="F73" s="80"/>
      <c r="G73" s="80"/>
      <c r="H73" s="80"/>
      <c r="I73" s="80"/>
      <c r="J73" s="80"/>
      <c r="K73" s="81"/>
      <c r="L73" s="14">
        <v>4</v>
      </c>
      <c r="M73" s="13">
        <v>412</v>
      </c>
      <c r="N73" s="6"/>
      <c r="O73" s="12">
        <v>0</v>
      </c>
      <c r="P73" s="11">
        <v>0</v>
      </c>
      <c r="Q73" s="66">
        <v>1500</v>
      </c>
      <c r="R73" s="66">
        <v>1500</v>
      </c>
      <c r="S73" s="66">
        <f t="shared" si="0"/>
        <v>0</v>
      </c>
      <c r="T73" s="73">
        <f t="shared" si="1"/>
        <v>100</v>
      </c>
    </row>
    <row r="74" spans="1:20" ht="32.25" customHeight="1">
      <c r="A74" s="52"/>
      <c r="B74" s="10"/>
      <c r="C74" s="10"/>
      <c r="D74" s="8"/>
      <c r="E74" s="8"/>
      <c r="F74" s="19"/>
      <c r="G74" s="62"/>
      <c r="H74" s="75" t="s">
        <v>25</v>
      </c>
      <c r="I74" s="75"/>
      <c r="J74" s="75"/>
      <c r="K74" s="76"/>
      <c r="L74" s="14">
        <v>4</v>
      </c>
      <c r="M74" s="13">
        <v>412</v>
      </c>
      <c r="N74" s="6"/>
      <c r="O74" s="12" t="s">
        <v>119</v>
      </c>
      <c r="P74" s="11" t="s">
        <v>23</v>
      </c>
      <c r="Q74" s="66">
        <v>1500</v>
      </c>
      <c r="R74" s="66">
        <v>1500</v>
      </c>
      <c r="S74" s="66">
        <f t="shared" si="0"/>
        <v>0</v>
      </c>
      <c r="T74" s="73">
        <f t="shared" si="1"/>
        <v>100</v>
      </c>
    </row>
    <row r="75" spans="1:20" ht="12.75" customHeight="1">
      <c r="A75" s="52"/>
      <c r="B75" s="10" t="s">
        <v>0</v>
      </c>
      <c r="C75" s="10"/>
      <c r="D75" s="8"/>
      <c r="E75" s="8"/>
      <c r="F75" s="19"/>
      <c r="G75" s="9"/>
      <c r="H75" s="8"/>
      <c r="I75" s="8"/>
      <c r="J75" s="19"/>
      <c r="K75" s="18"/>
      <c r="L75" s="17"/>
      <c r="M75" s="7"/>
      <c r="N75" s="15"/>
      <c r="O75" s="16"/>
      <c r="P75" s="15"/>
      <c r="Q75" s="66"/>
      <c r="R75" s="66"/>
      <c r="S75" s="66"/>
      <c r="T75" s="73"/>
    </row>
    <row r="76" spans="1:20" ht="12.75" customHeight="1">
      <c r="A76" s="52"/>
      <c r="B76" s="80" t="s">
        <v>118</v>
      </c>
      <c r="C76" s="80"/>
      <c r="D76" s="80"/>
      <c r="E76" s="80"/>
      <c r="F76" s="80"/>
      <c r="G76" s="80"/>
      <c r="H76" s="80"/>
      <c r="I76" s="80"/>
      <c r="J76" s="80"/>
      <c r="K76" s="81"/>
      <c r="L76" s="14">
        <v>5</v>
      </c>
      <c r="M76" s="13">
        <v>0</v>
      </c>
      <c r="N76" s="6"/>
      <c r="O76" s="12">
        <v>0</v>
      </c>
      <c r="P76" s="11">
        <v>0</v>
      </c>
      <c r="Q76" s="66">
        <v>16642.09</v>
      </c>
      <c r="R76" s="66">
        <v>15478.563</v>
      </c>
      <c r="S76" s="66">
        <f t="shared" si="0"/>
        <v>1163.527</v>
      </c>
      <c r="T76" s="73">
        <f t="shared" si="1"/>
        <v>93.008528375943172</v>
      </c>
    </row>
    <row r="77" spans="1:20" ht="12.75" customHeight="1">
      <c r="A77" s="52"/>
      <c r="B77" s="61"/>
      <c r="C77" s="80" t="s">
        <v>117</v>
      </c>
      <c r="D77" s="80"/>
      <c r="E77" s="80"/>
      <c r="F77" s="80"/>
      <c r="G77" s="80"/>
      <c r="H77" s="80"/>
      <c r="I77" s="80"/>
      <c r="J77" s="80"/>
      <c r="K77" s="81"/>
      <c r="L77" s="14">
        <v>5</v>
      </c>
      <c r="M77" s="13">
        <v>501</v>
      </c>
      <c r="N77" s="6"/>
      <c r="O77" s="12">
        <v>0</v>
      </c>
      <c r="P77" s="11">
        <v>0</v>
      </c>
      <c r="Q77" s="66">
        <v>2736.9</v>
      </c>
      <c r="R77" s="66">
        <v>1573.373</v>
      </c>
      <c r="S77" s="66">
        <f t="shared" si="0"/>
        <v>1163.527</v>
      </c>
      <c r="T77" s="73">
        <f t="shared" si="1"/>
        <v>57.487412766268406</v>
      </c>
    </row>
    <row r="78" spans="1:20" ht="32.25" customHeight="1">
      <c r="A78" s="52"/>
      <c r="B78" s="10"/>
      <c r="C78" s="10"/>
      <c r="D78" s="8"/>
      <c r="E78" s="8"/>
      <c r="F78" s="68"/>
      <c r="G78" s="77" t="s">
        <v>116</v>
      </c>
      <c r="H78" s="77"/>
      <c r="I78" s="77"/>
      <c r="J78" s="77"/>
      <c r="K78" s="78"/>
      <c r="L78" s="14">
        <v>5</v>
      </c>
      <c r="M78" s="13">
        <v>501</v>
      </c>
      <c r="N78" s="6"/>
      <c r="O78" s="12" t="s">
        <v>114</v>
      </c>
      <c r="P78" s="11">
        <v>0</v>
      </c>
      <c r="Q78" s="66">
        <v>2736.9</v>
      </c>
      <c r="R78" s="66">
        <v>1573.373</v>
      </c>
      <c r="S78" s="66">
        <f t="shared" si="0"/>
        <v>1163.527</v>
      </c>
      <c r="T78" s="73">
        <f t="shared" si="1"/>
        <v>57.487412766268406</v>
      </c>
    </row>
    <row r="79" spans="1:20" ht="32.25" customHeight="1">
      <c r="A79" s="52"/>
      <c r="B79" s="10"/>
      <c r="C79" s="10"/>
      <c r="D79" s="8"/>
      <c r="E79" s="8"/>
      <c r="F79" s="19"/>
      <c r="G79" s="62"/>
      <c r="H79" s="75" t="s">
        <v>115</v>
      </c>
      <c r="I79" s="75"/>
      <c r="J79" s="75"/>
      <c r="K79" s="76"/>
      <c r="L79" s="14">
        <v>5</v>
      </c>
      <c r="M79" s="13">
        <v>501</v>
      </c>
      <c r="N79" s="6"/>
      <c r="O79" s="12" t="s">
        <v>114</v>
      </c>
      <c r="P79" s="11" t="s">
        <v>113</v>
      </c>
      <c r="Q79" s="66">
        <v>2736.9</v>
      </c>
      <c r="R79" s="66">
        <v>1573.373</v>
      </c>
      <c r="S79" s="66">
        <f t="shared" ref="S79:S137" si="2">Q79-R79</f>
        <v>1163.527</v>
      </c>
      <c r="T79" s="73">
        <f t="shared" ref="T79:T137" si="3">R79/Q79%</f>
        <v>57.487412766268406</v>
      </c>
    </row>
    <row r="80" spans="1:20" ht="12.75" customHeight="1">
      <c r="A80" s="52"/>
      <c r="B80" s="61"/>
      <c r="C80" s="80" t="s">
        <v>112</v>
      </c>
      <c r="D80" s="80"/>
      <c r="E80" s="80"/>
      <c r="F80" s="80"/>
      <c r="G80" s="80"/>
      <c r="H80" s="80"/>
      <c r="I80" s="80"/>
      <c r="J80" s="80"/>
      <c r="K80" s="81"/>
      <c r="L80" s="14">
        <v>5</v>
      </c>
      <c r="M80" s="13">
        <v>502</v>
      </c>
      <c r="N80" s="6"/>
      <c r="O80" s="12">
        <v>0</v>
      </c>
      <c r="P80" s="11">
        <v>0</v>
      </c>
      <c r="Q80" s="66">
        <v>6000.0020000000004</v>
      </c>
      <c r="R80" s="66">
        <v>6000.0020000000004</v>
      </c>
      <c r="S80" s="66">
        <f t="shared" si="2"/>
        <v>0</v>
      </c>
      <c r="T80" s="73">
        <f t="shared" si="3"/>
        <v>100</v>
      </c>
    </row>
    <row r="81" spans="1:20" ht="32.25" customHeight="1">
      <c r="A81" s="52"/>
      <c r="B81" s="10"/>
      <c r="C81" s="10"/>
      <c r="D81" s="8"/>
      <c r="E81" s="8"/>
      <c r="F81" s="19"/>
      <c r="G81" s="62"/>
      <c r="H81" s="75" t="s">
        <v>25</v>
      </c>
      <c r="I81" s="75"/>
      <c r="J81" s="75"/>
      <c r="K81" s="76"/>
      <c r="L81" s="14">
        <v>5</v>
      </c>
      <c r="M81" s="13">
        <v>502</v>
      </c>
      <c r="N81" s="6"/>
      <c r="O81" s="12" t="s">
        <v>111</v>
      </c>
      <c r="P81" s="11" t="s">
        <v>23</v>
      </c>
      <c r="Q81" s="66">
        <v>6000.0020000000004</v>
      </c>
      <c r="R81" s="66">
        <v>6000.0020000000004</v>
      </c>
      <c r="S81" s="66">
        <f t="shared" si="2"/>
        <v>0</v>
      </c>
      <c r="T81" s="73">
        <f t="shared" si="3"/>
        <v>100</v>
      </c>
    </row>
    <row r="82" spans="1:20" ht="12.75" customHeight="1">
      <c r="A82" s="52"/>
      <c r="B82" s="61"/>
      <c r="C82" s="80" t="s">
        <v>110</v>
      </c>
      <c r="D82" s="80"/>
      <c r="E82" s="80"/>
      <c r="F82" s="80"/>
      <c r="G82" s="80"/>
      <c r="H82" s="80"/>
      <c r="I82" s="80"/>
      <c r="J82" s="80"/>
      <c r="K82" s="81"/>
      <c r="L82" s="14">
        <v>5</v>
      </c>
      <c r="M82" s="13">
        <v>503</v>
      </c>
      <c r="N82" s="6"/>
      <c r="O82" s="12">
        <v>0</v>
      </c>
      <c r="P82" s="11">
        <v>0</v>
      </c>
      <c r="Q82" s="66">
        <v>7905.1880000000001</v>
      </c>
      <c r="R82" s="66">
        <v>7905.1880000000001</v>
      </c>
      <c r="S82" s="66">
        <f t="shared" si="2"/>
        <v>0</v>
      </c>
      <c r="T82" s="73">
        <f t="shared" si="3"/>
        <v>100</v>
      </c>
    </row>
    <row r="83" spans="1:20" ht="32.25" customHeight="1">
      <c r="A83" s="52"/>
      <c r="B83" s="10"/>
      <c r="C83" s="10"/>
      <c r="D83" s="8"/>
      <c r="E83" s="8"/>
      <c r="F83" s="19"/>
      <c r="G83" s="62"/>
      <c r="H83" s="75" t="s">
        <v>25</v>
      </c>
      <c r="I83" s="75"/>
      <c r="J83" s="75"/>
      <c r="K83" s="76"/>
      <c r="L83" s="14">
        <v>5</v>
      </c>
      <c r="M83" s="13">
        <v>503</v>
      </c>
      <c r="N83" s="6"/>
      <c r="O83" s="12" t="s">
        <v>109</v>
      </c>
      <c r="P83" s="11" t="s">
        <v>23</v>
      </c>
      <c r="Q83" s="66">
        <v>7509.9285799999998</v>
      </c>
      <c r="R83" s="66">
        <v>7509.9285799999998</v>
      </c>
      <c r="S83" s="66">
        <f t="shared" si="2"/>
        <v>0</v>
      </c>
      <c r="T83" s="73">
        <f t="shared" si="3"/>
        <v>99.999999999999986</v>
      </c>
    </row>
    <row r="84" spans="1:20" ht="32.25" customHeight="1">
      <c r="A84" s="52"/>
      <c r="B84" s="10"/>
      <c r="C84" s="10"/>
      <c r="D84" s="8"/>
      <c r="E84" s="8"/>
      <c r="F84" s="19"/>
      <c r="G84" s="62"/>
      <c r="H84" s="75" t="s">
        <v>25</v>
      </c>
      <c r="I84" s="75"/>
      <c r="J84" s="75"/>
      <c r="K84" s="76"/>
      <c r="L84" s="14">
        <v>5</v>
      </c>
      <c r="M84" s="13">
        <v>503</v>
      </c>
      <c r="N84" s="6"/>
      <c r="O84" s="12" t="s">
        <v>108</v>
      </c>
      <c r="P84" s="11" t="s">
        <v>23</v>
      </c>
      <c r="Q84" s="66">
        <v>395.25941999999998</v>
      </c>
      <c r="R84" s="66">
        <v>395.25941999999998</v>
      </c>
      <c r="S84" s="66">
        <f t="shared" si="2"/>
        <v>0</v>
      </c>
      <c r="T84" s="73">
        <f t="shared" si="3"/>
        <v>100</v>
      </c>
    </row>
    <row r="85" spans="1:20" ht="12.75" customHeight="1">
      <c r="A85" s="52"/>
      <c r="B85" s="10" t="s">
        <v>0</v>
      </c>
      <c r="C85" s="10"/>
      <c r="D85" s="8"/>
      <c r="E85" s="8"/>
      <c r="F85" s="19"/>
      <c r="G85" s="9"/>
      <c r="H85" s="8"/>
      <c r="I85" s="8"/>
      <c r="J85" s="19"/>
      <c r="K85" s="18"/>
      <c r="L85" s="17"/>
      <c r="M85" s="7"/>
      <c r="N85" s="15"/>
      <c r="O85" s="16"/>
      <c r="P85" s="15"/>
      <c r="Q85" s="66"/>
      <c r="R85" s="66"/>
      <c r="S85" s="66"/>
      <c r="T85" s="73"/>
    </row>
    <row r="86" spans="1:20" ht="12.75" customHeight="1">
      <c r="A86" s="52"/>
      <c r="B86" s="80" t="s">
        <v>107</v>
      </c>
      <c r="C86" s="80"/>
      <c r="D86" s="80"/>
      <c r="E86" s="80"/>
      <c r="F86" s="80"/>
      <c r="G86" s="80"/>
      <c r="H86" s="80"/>
      <c r="I86" s="80"/>
      <c r="J86" s="80"/>
      <c r="K86" s="81"/>
      <c r="L86" s="14">
        <v>7</v>
      </c>
      <c r="M86" s="13">
        <v>0</v>
      </c>
      <c r="N86" s="6"/>
      <c r="O86" s="12">
        <v>0</v>
      </c>
      <c r="P86" s="11">
        <v>0</v>
      </c>
      <c r="Q86" s="66">
        <v>2321698.7742099999</v>
      </c>
      <c r="R86" s="66">
        <f>R87+R92+R100+R111</f>
        <v>2243851.2567799999</v>
      </c>
      <c r="S86" s="66">
        <f t="shared" si="2"/>
        <v>77847.517430000007</v>
      </c>
      <c r="T86" s="73">
        <f t="shared" si="3"/>
        <v>96.64695875732248</v>
      </c>
    </row>
    <row r="87" spans="1:20" ht="12.75" customHeight="1">
      <c r="A87" s="52"/>
      <c r="B87" s="61"/>
      <c r="C87" s="80" t="s">
        <v>106</v>
      </c>
      <c r="D87" s="80"/>
      <c r="E87" s="80"/>
      <c r="F87" s="80"/>
      <c r="G87" s="80"/>
      <c r="H87" s="80"/>
      <c r="I87" s="80"/>
      <c r="J87" s="80"/>
      <c r="K87" s="81"/>
      <c r="L87" s="14">
        <v>7</v>
      </c>
      <c r="M87" s="13">
        <v>701</v>
      </c>
      <c r="N87" s="6"/>
      <c r="O87" s="12">
        <v>0</v>
      </c>
      <c r="P87" s="11">
        <v>0</v>
      </c>
      <c r="Q87" s="66">
        <v>606006.81422000006</v>
      </c>
      <c r="R87" s="66">
        <v>547335.86684999999</v>
      </c>
      <c r="S87" s="66">
        <f t="shared" si="2"/>
        <v>58670.947370000067</v>
      </c>
      <c r="T87" s="73">
        <f t="shared" si="3"/>
        <v>90.318434381712976</v>
      </c>
    </row>
    <row r="88" spans="1:20" ht="32.25" customHeight="1">
      <c r="A88" s="52"/>
      <c r="B88" s="10"/>
      <c r="C88" s="10"/>
      <c r="D88" s="8"/>
      <c r="E88" s="8"/>
      <c r="F88" s="68"/>
      <c r="G88" s="77" t="s">
        <v>61</v>
      </c>
      <c r="H88" s="77"/>
      <c r="I88" s="77"/>
      <c r="J88" s="77"/>
      <c r="K88" s="78"/>
      <c r="L88" s="14">
        <v>7</v>
      </c>
      <c r="M88" s="13">
        <v>701</v>
      </c>
      <c r="N88" s="6"/>
      <c r="O88" s="12" t="s">
        <v>105</v>
      </c>
      <c r="P88" s="11">
        <v>0</v>
      </c>
      <c r="Q88" s="66">
        <v>16185.248</v>
      </c>
      <c r="R88" s="66">
        <v>8811.4936300000008</v>
      </c>
      <c r="S88" s="66">
        <f t="shared" si="2"/>
        <v>7373.7543699999987</v>
      </c>
      <c r="T88" s="73">
        <f t="shared" si="3"/>
        <v>54.441511368871218</v>
      </c>
    </row>
    <row r="89" spans="1:20" ht="63.75" customHeight="1">
      <c r="A89" s="52"/>
      <c r="B89" s="10"/>
      <c r="C89" s="10"/>
      <c r="D89" s="8"/>
      <c r="E89" s="8"/>
      <c r="F89" s="19"/>
      <c r="G89" s="62"/>
      <c r="H89" s="75" t="s">
        <v>20</v>
      </c>
      <c r="I89" s="75"/>
      <c r="J89" s="75"/>
      <c r="K89" s="76"/>
      <c r="L89" s="14">
        <v>7</v>
      </c>
      <c r="M89" s="13">
        <v>701</v>
      </c>
      <c r="N89" s="6"/>
      <c r="O89" s="12" t="s">
        <v>105</v>
      </c>
      <c r="P89" s="11" t="s">
        <v>18</v>
      </c>
      <c r="Q89" s="66">
        <v>16185.248</v>
      </c>
      <c r="R89" s="66">
        <v>8811.4936300000008</v>
      </c>
      <c r="S89" s="66">
        <f t="shared" si="2"/>
        <v>7373.7543699999987</v>
      </c>
      <c r="T89" s="73">
        <f t="shared" si="3"/>
        <v>54.441511368871218</v>
      </c>
    </row>
    <row r="90" spans="1:20" ht="32.25" customHeight="1">
      <c r="A90" s="52"/>
      <c r="B90" s="10"/>
      <c r="C90" s="10"/>
      <c r="D90" s="8"/>
      <c r="E90" s="8"/>
      <c r="F90" s="68"/>
      <c r="G90" s="77" t="s">
        <v>104</v>
      </c>
      <c r="H90" s="77"/>
      <c r="I90" s="77"/>
      <c r="J90" s="77"/>
      <c r="K90" s="78"/>
      <c r="L90" s="14">
        <v>7</v>
      </c>
      <c r="M90" s="13">
        <v>701</v>
      </c>
      <c r="N90" s="6"/>
      <c r="O90" s="12" t="s">
        <v>103</v>
      </c>
      <c r="P90" s="11">
        <v>0</v>
      </c>
      <c r="Q90" s="66">
        <v>589821.56622000004</v>
      </c>
      <c r="R90" s="66">
        <v>538524.37322000007</v>
      </c>
      <c r="S90" s="66">
        <f t="shared" si="2"/>
        <v>51297.19299999997</v>
      </c>
      <c r="T90" s="73">
        <f t="shared" si="3"/>
        <v>91.302930252491578</v>
      </c>
    </row>
    <row r="91" spans="1:20" ht="63.75" customHeight="1">
      <c r="A91" s="52"/>
      <c r="B91" s="10"/>
      <c r="C91" s="10"/>
      <c r="D91" s="8"/>
      <c r="E91" s="8"/>
      <c r="F91" s="19"/>
      <c r="G91" s="62"/>
      <c r="H91" s="75" t="s">
        <v>20</v>
      </c>
      <c r="I91" s="75"/>
      <c r="J91" s="75"/>
      <c r="K91" s="76"/>
      <c r="L91" s="14">
        <v>7</v>
      </c>
      <c r="M91" s="13">
        <v>701</v>
      </c>
      <c r="N91" s="6"/>
      <c r="O91" s="12" t="s">
        <v>103</v>
      </c>
      <c r="P91" s="11" t="s">
        <v>18</v>
      </c>
      <c r="Q91" s="66">
        <v>589821.56622000004</v>
      </c>
      <c r="R91" s="66">
        <v>538524.37322000007</v>
      </c>
      <c r="S91" s="66">
        <f t="shared" si="2"/>
        <v>51297.19299999997</v>
      </c>
      <c r="T91" s="73">
        <f t="shared" si="3"/>
        <v>91.302930252491578</v>
      </c>
    </row>
    <row r="92" spans="1:20" ht="12.75" customHeight="1">
      <c r="A92" s="52"/>
      <c r="B92" s="61"/>
      <c r="C92" s="80" t="s">
        <v>102</v>
      </c>
      <c r="D92" s="80"/>
      <c r="E92" s="80"/>
      <c r="F92" s="80"/>
      <c r="G92" s="80"/>
      <c r="H92" s="80"/>
      <c r="I92" s="80"/>
      <c r="J92" s="80"/>
      <c r="K92" s="81"/>
      <c r="L92" s="14">
        <v>7</v>
      </c>
      <c r="M92" s="13">
        <v>702</v>
      </c>
      <c r="N92" s="6"/>
      <c r="O92" s="12">
        <v>0</v>
      </c>
      <c r="P92" s="11">
        <v>0</v>
      </c>
      <c r="Q92" s="66">
        <v>1565662.20303</v>
      </c>
      <c r="R92" s="66">
        <v>1555009.16653</v>
      </c>
      <c r="S92" s="66">
        <f t="shared" si="2"/>
        <v>10653.036499999929</v>
      </c>
      <c r="T92" s="73">
        <f t="shared" si="3"/>
        <v>99.319582699295978</v>
      </c>
    </row>
    <row r="93" spans="1:20" ht="32.25" customHeight="1">
      <c r="A93" s="52"/>
      <c r="B93" s="10"/>
      <c r="C93" s="10"/>
      <c r="D93" s="8"/>
      <c r="E93" s="8"/>
      <c r="F93" s="68"/>
      <c r="G93" s="77" t="s">
        <v>61</v>
      </c>
      <c r="H93" s="77"/>
      <c r="I93" s="77"/>
      <c r="J93" s="77"/>
      <c r="K93" s="78"/>
      <c r="L93" s="14">
        <v>7</v>
      </c>
      <c r="M93" s="13">
        <v>702</v>
      </c>
      <c r="N93" s="6"/>
      <c r="O93" s="12" t="s">
        <v>101</v>
      </c>
      <c r="P93" s="11">
        <v>0</v>
      </c>
      <c r="Q93" s="66">
        <v>44227.764000000003</v>
      </c>
      <c r="R93" s="66">
        <v>42499.464</v>
      </c>
      <c r="S93" s="66">
        <f t="shared" si="2"/>
        <v>1728.3000000000029</v>
      </c>
      <c r="T93" s="73">
        <f t="shared" si="3"/>
        <v>96.092273622514583</v>
      </c>
    </row>
    <row r="94" spans="1:20" ht="63.75" customHeight="1">
      <c r="A94" s="52"/>
      <c r="B94" s="10"/>
      <c r="C94" s="10"/>
      <c r="D94" s="8"/>
      <c r="E94" s="8"/>
      <c r="F94" s="19"/>
      <c r="G94" s="62"/>
      <c r="H94" s="75" t="s">
        <v>20</v>
      </c>
      <c r="I94" s="75"/>
      <c r="J94" s="75"/>
      <c r="K94" s="76"/>
      <c r="L94" s="14">
        <v>7</v>
      </c>
      <c r="M94" s="13">
        <v>702</v>
      </c>
      <c r="N94" s="6"/>
      <c r="O94" s="12" t="s">
        <v>101</v>
      </c>
      <c r="P94" s="11" t="s">
        <v>18</v>
      </c>
      <c r="Q94" s="66">
        <v>44227.764000000003</v>
      </c>
      <c r="R94" s="66">
        <v>42499.464</v>
      </c>
      <c r="S94" s="66">
        <f t="shared" si="2"/>
        <v>1728.3000000000029</v>
      </c>
      <c r="T94" s="73">
        <f t="shared" si="3"/>
        <v>96.092273622514583</v>
      </c>
    </row>
    <row r="95" spans="1:20" ht="42.75" customHeight="1">
      <c r="A95" s="52"/>
      <c r="B95" s="10"/>
      <c r="C95" s="10"/>
      <c r="D95" s="8"/>
      <c r="E95" s="8"/>
      <c r="F95" s="68"/>
      <c r="G95" s="77" t="s">
        <v>100</v>
      </c>
      <c r="H95" s="77"/>
      <c r="I95" s="77"/>
      <c r="J95" s="77"/>
      <c r="K95" s="78"/>
      <c r="L95" s="14">
        <v>7</v>
      </c>
      <c r="M95" s="13">
        <v>702</v>
      </c>
      <c r="N95" s="6"/>
      <c r="O95" s="12" t="s">
        <v>99</v>
      </c>
      <c r="P95" s="11">
        <v>0</v>
      </c>
      <c r="Q95" s="66">
        <v>15559.339</v>
      </c>
      <c r="R95" s="66">
        <v>15559.339</v>
      </c>
      <c r="S95" s="66">
        <f t="shared" si="2"/>
        <v>0</v>
      </c>
      <c r="T95" s="73">
        <f t="shared" si="3"/>
        <v>100</v>
      </c>
    </row>
    <row r="96" spans="1:20" ht="63.75" customHeight="1">
      <c r="A96" s="52"/>
      <c r="B96" s="10"/>
      <c r="C96" s="10"/>
      <c r="D96" s="8"/>
      <c r="E96" s="8"/>
      <c r="F96" s="19"/>
      <c r="G96" s="62"/>
      <c r="H96" s="75" t="s">
        <v>20</v>
      </c>
      <c r="I96" s="75"/>
      <c r="J96" s="75"/>
      <c r="K96" s="76"/>
      <c r="L96" s="14">
        <v>7</v>
      </c>
      <c r="M96" s="13">
        <v>702</v>
      </c>
      <c r="N96" s="6"/>
      <c r="O96" s="12" t="s">
        <v>99</v>
      </c>
      <c r="P96" s="11" t="s">
        <v>18</v>
      </c>
      <c r="Q96" s="66">
        <v>15559.339</v>
      </c>
      <c r="R96" s="66">
        <v>15559.339</v>
      </c>
      <c r="S96" s="66">
        <f t="shared" si="2"/>
        <v>0</v>
      </c>
      <c r="T96" s="73">
        <f t="shared" si="3"/>
        <v>100</v>
      </c>
    </row>
    <row r="97" spans="1:20" ht="21.75" customHeight="1">
      <c r="A97" s="52"/>
      <c r="B97" s="10"/>
      <c r="C97" s="10"/>
      <c r="D97" s="8"/>
      <c r="E97" s="8"/>
      <c r="F97" s="68"/>
      <c r="G97" s="77" t="s">
        <v>89</v>
      </c>
      <c r="H97" s="77"/>
      <c r="I97" s="77"/>
      <c r="J97" s="77"/>
      <c r="K97" s="78"/>
      <c r="L97" s="14">
        <v>7</v>
      </c>
      <c r="M97" s="13">
        <v>702</v>
      </c>
      <c r="N97" s="6"/>
      <c r="O97" s="12" t="s">
        <v>98</v>
      </c>
      <c r="P97" s="11">
        <v>0</v>
      </c>
      <c r="Q97" s="66">
        <v>1505875.1000299999</v>
      </c>
      <c r="R97" s="66">
        <v>1496950.36353</v>
      </c>
      <c r="S97" s="66">
        <f t="shared" si="2"/>
        <v>8924.7364999998827</v>
      </c>
      <c r="T97" s="73">
        <f t="shared" si="3"/>
        <v>99.407338862311875</v>
      </c>
    </row>
    <row r="98" spans="1:20" ht="63.75" customHeight="1">
      <c r="A98" s="52"/>
      <c r="B98" s="10"/>
      <c r="C98" s="10"/>
      <c r="D98" s="8"/>
      <c r="E98" s="8"/>
      <c r="F98" s="19"/>
      <c r="G98" s="62"/>
      <c r="H98" s="75" t="s">
        <v>20</v>
      </c>
      <c r="I98" s="75"/>
      <c r="J98" s="75"/>
      <c r="K98" s="76"/>
      <c r="L98" s="14">
        <v>7</v>
      </c>
      <c r="M98" s="13">
        <v>702</v>
      </c>
      <c r="N98" s="6"/>
      <c r="O98" s="12" t="s">
        <v>98</v>
      </c>
      <c r="P98" s="11" t="s">
        <v>18</v>
      </c>
      <c r="Q98" s="66">
        <v>1493594.75987</v>
      </c>
      <c r="R98" s="66">
        <v>1484670.0233699998</v>
      </c>
      <c r="S98" s="66">
        <f t="shared" si="2"/>
        <v>8924.7365000001155</v>
      </c>
      <c r="T98" s="73">
        <f t="shared" si="3"/>
        <v>99.402466000833002</v>
      </c>
    </row>
    <row r="99" spans="1:20" ht="21.75" customHeight="1">
      <c r="A99" s="52"/>
      <c r="B99" s="10"/>
      <c r="C99" s="10"/>
      <c r="D99" s="8"/>
      <c r="E99" s="8"/>
      <c r="F99" s="19"/>
      <c r="G99" s="62"/>
      <c r="H99" s="75" t="s">
        <v>40</v>
      </c>
      <c r="I99" s="75"/>
      <c r="J99" s="75"/>
      <c r="K99" s="76"/>
      <c r="L99" s="14">
        <v>7</v>
      </c>
      <c r="M99" s="13">
        <v>702</v>
      </c>
      <c r="N99" s="6"/>
      <c r="O99" s="12" t="s">
        <v>98</v>
      </c>
      <c r="P99" s="11" t="s">
        <v>38</v>
      </c>
      <c r="Q99" s="66">
        <v>12280.34016</v>
      </c>
      <c r="R99" s="66">
        <v>12280.34016</v>
      </c>
      <c r="S99" s="66">
        <f t="shared" si="2"/>
        <v>0</v>
      </c>
      <c r="T99" s="73">
        <f t="shared" si="3"/>
        <v>100</v>
      </c>
    </row>
    <row r="100" spans="1:20" ht="12.75" customHeight="1">
      <c r="A100" s="52"/>
      <c r="B100" s="61"/>
      <c r="C100" s="80" t="s">
        <v>97</v>
      </c>
      <c r="D100" s="80"/>
      <c r="E100" s="80"/>
      <c r="F100" s="80"/>
      <c r="G100" s="80"/>
      <c r="H100" s="80"/>
      <c r="I100" s="80"/>
      <c r="J100" s="80"/>
      <c r="K100" s="81"/>
      <c r="L100" s="14">
        <v>7</v>
      </c>
      <c r="M100" s="13">
        <v>703</v>
      </c>
      <c r="N100" s="6"/>
      <c r="O100" s="12">
        <v>0</v>
      </c>
      <c r="P100" s="11">
        <v>0</v>
      </c>
      <c r="Q100" s="66">
        <v>126443.68493999999</v>
      </c>
      <c r="R100" s="66">
        <f>R101+R103+R110</f>
        <v>120815.41535</v>
      </c>
      <c r="S100" s="66">
        <f t="shared" si="2"/>
        <v>5628.2695899999962</v>
      </c>
      <c r="T100" s="73">
        <f t="shared" si="3"/>
        <v>95.548793446924037</v>
      </c>
    </row>
    <row r="101" spans="1:20" ht="32.25" customHeight="1">
      <c r="A101" s="52"/>
      <c r="B101" s="10"/>
      <c r="C101" s="10"/>
      <c r="D101" s="8"/>
      <c r="E101" s="8"/>
      <c r="F101" s="68"/>
      <c r="G101" s="77" t="s">
        <v>61</v>
      </c>
      <c r="H101" s="77"/>
      <c r="I101" s="77"/>
      <c r="J101" s="77"/>
      <c r="K101" s="78"/>
      <c r="L101" s="14">
        <v>7</v>
      </c>
      <c r="M101" s="13">
        <v>703</v>
      </c>
      <c r="N101" s="6"/>
      <c r="O101" s="12" t="s">
        <v>96</v>
      </c>
      <c r="P101" s="11">
        <v>0</v>
      </c>
      <c r="Q101" s="66">
        <v>60931.98287</v>
      </c>
      <c r="R101" s="66">
        <v>56668.902869999998</v>
      </c>
      <c r="S101" s="66">
        <f t="shared" si="2"/>
        <v>4263.0800000000017</v>
      </c>
      <c r="T101" s="73">
        <f t="shared" si="3"/>
        <v>93.003542968402328</v>
      </c>
    </row>
    <row r="102" spans="1:20" ht="63.75" customHeight="1">
      <c r="A102" s="52"/>
      <c r="B102" s="10"/>
      <c r="C102" s="10"/>
      <c r="D102" s="8"/>
      <c r="E102" s="8"/>
      <c r="F102" s="19"/>
      <c r="G102" s="62"/>
      <c r="H102" s="75" t="s">
        <v>20</v>
      </c>
      <c r="I102" s="75"/>
      <c r="J102" s="75"/>
      <c r="K102" s="76"/>
      <c r="L102" s="14">
        <v>7</v>
      </c>
      <c r="M102" s="13">
        <v>703</v>
      </c>
      <c r="N102" s="6"/>
      <c r="O102" s="12" t="s">
        <v>96</v>
      </c>
      <c r="P102" s="11" t="s">
        <v>18</v>
      </c>
      <c r="Q102" s="66">
        <v>60931.98287</v>
      </c>
      <c r="R102" s="66">
        <v>56668.902869999998</v>
      </c>
      <c r="S102" s="66">
        <f t="shared" si="2"/>
        <v>4263.0800000000017</v>
      </c>
      <c r="T102" s="73">
        <f t="shared" si="3"/>
        <v>93.003542968402328</v>
      </c>
    </row>
    <row r="103" spans="1:20" ht="32.25" customHeight="1">
      <c r="A103" s="52"/>
      <c r="B103" s="10"/>
      <c r="C103" s="10"/>
      <c r="D103" s="8"/>
      <c r="E103" s="8"/>
      <c r="F103" s="68"/>
      <c r="G103" s="77" t="s">
        <v>61</v>
      </c>
      <c r="H103" s="77"/>
      <c r="I103" s="77"/>
      <c r="J103" s="77"/>
      <c r="K103" s="78"/>
      <c r="L103" s="14">
        <v>7</v>
      </c>
      <c r="M103" s="13">
        <v>703</v>
      </c>
      <c r="N103" s="6"/>
      <c r="O103" s="12" t="s">
        <v>95</v>
      </c>
      <c r="P103" s="11">
        <v>0</v>
      </c>
      <c r="Q103" s="66">
        <v>48940.916789999996</v>
      </c>
      <c r="R103" s="66">
        <v>48113.653039999997</v>
      </c>
      <c r="S103" s="66">
        <f t="shared" si="2"/>
        <v>827.26374999999825</v>
      </c>
      <c r="T103" s="73">
        <f t="shared" si="3"/>
        <v>98.309668465039806</v>
      </c>
    </row>
    <row r="104" spans="1:20" ht="12.75" customHeight="1">
      <c r="A104" s="52"/>
      <c r="B104" s="10"/>
      <c r="C104" s="10"/>
      <c r="D104" s="8"/>
      <c r="E104" s="8"/>
      <c r="F104" s="19"/>
      <c r="G104" s="62"/>
      <c r="H104" s="75" t="s">
        <v>66</v>
      </c>
      <c r="I104" s="75"/>
      <c r="J104" s="75"/>
      <c r="K104" s="76"/>
      <c r="L104" s="14">
        <v>7</v>
      </c>
      <c r="M104" s="13">
        <v>703</v>
      </c>
      <c r="N104" s="6"/>
      <c r="O104" s="12" t="s">
        <v>95</v>
      </c>
      <c r="P104" s="11" t="s">
        <v>65</v>
      </c>
      <c r="Q104" s="66">
        <v>35408.92</v>
      </c>
      <c r="R104" s="66">
        <v>35408.92</v>
      </c>
      <c r="S104" s="66">
        <f t="shared" si="2"/>
        <v>0</v>
      </c>
      <c r="T104" s="73">
        <f t="shared" si="3"/>
        <v>100</v>
      </c>
    </row>
    <row r="105" spans="1:20" ht="21.75" customHeight="1">
      <c r="A105" s="52"/>
      <c r="B105" s="10"/>
      <c r="C105" s="10"/>
      <c r="D105" s="8"/>
      <c r="E105" s="8"/>
      <c r="F105" s="19"/>
      <c r="G105" s="62"/>
      <c r="H105" s="75" t="s">
        <v>79</v>
      </c>
      <c r="I105" s="75"/>
      <c r="J105" s="75"/>
      <c r="K105" s="76"/>
      <c r="L105" s="14">
        <v>7</v>
      </c>
      <c r="M105" s="13">
        <v>703</v>
      </c>
      <c r="N105" s="6"/>
      <c r="O105" s="12" t="s">
        <v>95</v>
      </c>
      <c r="P105" s="11" t="s">
        <v>78</v>
      </c>
      <c r="Q105" s="66">
        <v>1587.4559999999999</v>
      </c>
      <c r="R105" s="66">
        <v>814.8</v>
      </c>
      <c r="S105" s="66">
        <f t="shared" si="2"/>
        <v>772.65599999999995</v>
      </c>
      <c r="T105" s="73">
        <f t="shared" si="3"/>
        <v>51.327406869859701</v>
      </c>
    </row>
    <row r="106" spans="1:20" ht="42.75" customHeight="1">
      <c r="A106" s="52"/>
      <c r="B106" s="10"/>
      <c r="C106" s="10"/>
      <c r="D106" s="8"/>
      <c r="E106" s="8"/>
      <c r="F106" s="19"/>
      <c r="G106" s="62"/>
      <c r="H106" s="75" t="s">
        <v>64</v>
      </c>
      <c r="I106" s="75"/>
      <c r="J106" s="75"/>
      <c r="K106" s="76"/>
      <c r="L106" s="14">
        <v>7</v>
      </c>
      <c r="M106" s="13">
        <v>703</v>
      </c>
      <c r="N106" s="6"/>
      <c r="O106" s="12" t="s">
        <v>95</v>
      </c>
      <c r="P106" s="11" t="s">
        <v>62</v>
      </c>
      <c r="Q106" s="66">
        <v>10693.494000000001</v>
      </c>
      <c r="R106" s="66">
        <v>10693.494000000001</v>
      </c>
      <c r="S106" s="66">
        <f t="shared" si="2"/>
        <v>0</v>
      </c>
      <c r="T106" s="73">
        <f t="shared" si="3"/>
        <v>100</v>
      </c>
    </row>
    <row r="107" spans="1:20" ht="32.25" customHeight="1">
      <c r="A107" s="52"/>
      <c r="B107" s="10"/>
      <c r="C107" s="10"/>
      <c r="D107" s="8"/>
      <c r="E107" s="8"/>
      <c r="F107" s="19"/>
      <c r="G107" s="62"/>
      <c r="H107" s="75" t="s">
        <v>25</v>
      </c>
      <c r="I107" s="75"/>
      <c r="J107" s="75"/>
      <c r="K107" s="76"/>
      <c r="L107" s="14">
        <v>7</v>
      </c>
      <c r="M107" s="13">
        <v>703</v>
      </c>
      <c r="N107" s="6"/>
      <c r="O107" s="12" t="s">
        <v>95</v>
      </c>
      <c r="P107" s="11" t="s">
        <v>23</v>
      </c>
      <c r="Q107" s="66">
        <v>1228.557</v>
      </c>
      <c r="R107" s="66">
        <v>1173.9492499999999</v>
      </c>
      <c r="S107" s="66">
        <f t="shared" si="2"/>
        <v>54.607750000000124</v>
      </c>
      <c r="T107" s="73">
        <f t="shared" si="3"/>
        <v>95.555130938165661</v>
      </c>
    </row>
    <row r="108" spans="1:20" ht="21.75" customHeight="1">
      <c r="A108" s="52"/>
      <c r="B108" s="10"/>
      <c r="C108" s="10"/>
      <c r="D108" s="8"/>
      <c r="E108" s="8"/>
      <c r="F108" s="19"/>
      <c r="G108" s="62"/>
      <c r="H108" s="75" t="s">
        <v>83</v>
      </c>
      <c r="I108" s="75"/>
      <c r="J108" s="75"/>
      <c r="K108" s="76"/>
      <c r="L108" s="14">
        <v>7</v>
      </c>
      <c r="M108" s="13">
        <v>703</v>
      </c>
      <c r="N108" s="6"/>
      <c r="O108" s="12" t="s">
        <v>95</v>
      </c>
      <c r="P108" s="11" t="s">
        <v>82</v>
      </c>
      <c r="Q108" s="66">
        <v>21.966639999999998</v>
      </c>
      <c r="R108" s="66">
        <v>21.966639999999998</v>
      </c>
      <c r="S108" s="66">
        <f t="shared" si="2"/>
        <v>0</v>
      </c>
      <c r="T108" s="73">
        <f t="shared" si="3"/>
        <v>100</v>
      </c>
    </row>
    <row r="109" spans="1:20" ht="12.75" customHeight="1">
      <c r="A109" s="52"/>
      <c r="B109" s="10"/>
      <c r="C109" s="10"/>
      <c r="D109" s="8"/>
      <c r="E109" s="8"/>
      <c r="F109" s="19"/>
      <c r="G109" s="62"/>
      <c r="H109" s="75" t="s">
        <v>81</v>
      </c>
      <c r="I109" s="75"/>
      <c r="J109" s="75"/>
      <c r="K109" s="76"/>
      <c r="L109" s="14">
        <v>7</v>
      </c>
      <c r="M109" s="13">
        <v>703</v>
      </c>
      <c r="N109" s="6"/>
      <c r="O109" s="12" t="s">
        <v>95</v>
      </c>
      <c r="P109" s="11" t="s">
        <v>80</v>
      </c>
      <c r="Q109" s="66">
        <v>0.52315</v>
      </c>
      <c r="R109" s="66">
        <v>0.52315</v>
      </c>
      <c r="S109" s="66">
        <f t="shared" si="2"/>
        <v>0</v>
      </c>
      <c r="T109" s="73">
        <f t="shared" si="3"/>
        <v>100</v>
      </c>
    </row>
    <row r="110" spans="1:20" ht="63.75" customHeight="1">
      <c r="A110" s="52"/>
      <c r="B110" s="10"/>
      <c r="C110" s="10"/>
      <c r="D110" s="8"/>
      <c r="E110" s="8"/>
      <c r="F110" s="19"/>
      <c r="G110" s="62"/>
      <c r="H110" s="75" t="s">
        <v>20</v>
      </c>
      <c r="I110" s="75"/>
      <c r="J110" s="75"/>
      <c r="K110" s="76"/>
      <c r="L110" s="14">
        <v>7</v>
      </c>
      <c r="M110" s="13">
        <v>703</v>
      </c>
      <c r="N110" s="6"/>
      <c r="O110" s="12" t="s">
        <v>94</v>
      </c>
      <c r="P110" s="11" t="s">
        <v>18</v>
      </c>
      <c r="Q110" s="66">
        <v>16570.78528</v>
      </c>
      <c r="R110" s="66">
        <v>16032.85944</v>
      </c>
      <c r="S110" s="66">
        <f t="shared" si="2"/>
        <v>537.92583999999988</v>
      </c>
      <c r="T110" s="73">
        <f t="shared" si="3"/>
        <v>96.753769776684948</v>
      </c>
    </row>
    <row r="111" spans="1:20" ht="12.75" customHeight="1">
      <c r="A111" s="52"/>
      <c r="B111" s="61"/>
      <c r="C111" s="80" t="s">
        <v>93</v>
      </c>
      <c r="D111" s="80"/>
      <c r="E111" s="80"/>
      <c r="F111" s="80"/>
      <c r="G111" s="80"/>
      <c r="H111" s="80"/>
      <c r="I111" s="80"/>
      <c r="J111" s="80"/>
      <c r="K111" s="81"/>
      <c r="L111" s="14">
        <v>7</v>
      </c>
      <c r="M111" s="13">
        <v>709</v>
      </c>
      <c r="N111" s="6"/>
      <c r="O111" s="12">
        <v>0</v>
      </c>
      <c r="P111" s="11">
        <v>0</v>
      </c>
      <c r="Q111" s="66">
        <v>23586.07202</v>
      </c>
      <c r="R111" s="66">
        <f>R112+R115+R118+R120+R124+R127</f>
        <v>20690.80805</v>
      </c>
      <c r="S111" s="66">
        <f t="shared" si="2"/>
        <v>2895.26397</v>
      </c>
      <c r="T111" s="73">
        <f t="shared" si="3"/>
        <v>87.724687826167326</v>
      </c>
    </row>
    <row r="112" spans="1:20" ht="21.75" customHeight="1">
      <c r="A112" s="52"/>
      <c r="B112" s="10"/>
      <c r="C112" s="10"/>
      <c r="D112" s="8"/>
      <c r="E112" s="8"/>
      <c r="F112" s="68"/>
      <c r="G112" s="77" t="s">
        <v>72</v>
      </c>
      <c r="H112" s="77"/>
      <c r="I112" s="77"/>
      <c r="J112" s="77"/>
      <c r="K112" s="78"/>
      <c r="L112" s="14">
        <v>7</v>
      </c>
      <c r="M112" s="13">
        <v>709</v>
      </c>
      <c r="N112" s="6"/>
      <c r="O112" s="12" t="s">
        <v>92</v>
      </c>
      <c r="P112" s="11">
        <v>0</v>
      </c>
      <c r="Q112" s="66">
        <v>3008.1</v>
      </c>
      <c r="R112" s="66">
        <v>3008.1</v>
      </c>
      <c r="S112" s="66">
        <f t="shared" si="2"/>
        <v>0</v>
      </c>
      <c r="T112" s="73">
        <f t="shared" si="3"/>
        <v>100</v>
      </c>
    </row>
    <row r="113" spans="1:20" ht="21.75" customHeight="1">
      <c r="A113" s="52"/>
      <c r="B113" s="10"/>
      <c r="C113" s="10"/>
      <c r="D113" s="8"/>
      <c r="E113" s="8"/>
      <c r="F113" s="19"/>
      <c r="G113" s="62"/>
      <c r="H113" s="75" t="s">
        <v>32</v>
      </c>
      <c r="I113" s="75"/>
      <c r="J113" s="75"/>
      <c r="K113" s="76"/>
      <c r="L113" s="14">
        <v>7</v>
      </c>
      <c r="M113" s="13">
        <v>709</v>
      </c>
      <c r="N113" s="6"/>
      <c r="O113" s="12" t="s">
        <v>92</v>
      </c>
      <c r="P113" s="11" t="s">
        <v>31</v>
      </c>
      <c r="Q113" s="66">
        <v>2310.3690000000001</v>
      </c>
      <c r="R113" s="66">
        <v>2310.3690000000001</v>
      </c>
      <c r="S113" s="66">
        <f t="shared" si="2"/>
        <v>0</v>
      </c>
      <c r="T113" s="73">
        <f t="shared" si="3"/>
        <v>100</v>
      </c>
    </row>
    <row r="114" spans="1:20" ht="53.25" customHeight="1">
      <c r="A114" s="52"/>
      <c r="B114" s="10"/>
      <c r="C114" s="10"/>
      <c r="D114" s="8"/>
      <c r="E114" s="8"/>
      <c r="F114" s="19"/>
      <c r="G114" s="62"/>
      <c r="H114" s="75" t="s">
        <v>30</v>
      </c>
      <c r="I114" s="75"/>
      <c r="J114" s="75"/>
      <c r="K114" s="76"/>
      <c r="L114" s="14">
        <v>7</v>
      </c>
      <c r="M114" s="13">
        <v>709</v>
      </c>
      <c r="N114" s="6"/>
      <c r="O114" s="12" t="s">
        <v>92</v>
      </c>
      <c r="P114" s="11" t="s">
        <v>29</v>
      </c>
      <c r="Q114" s="66">
        <v>697.73099999999999</v>
      </c>
      <c r="R114" s="66">
        <v>697.73099999999999</v>
      </c>
      <c r="S114" s="66">
        <f t="shared" si="2"/>
        <v>0</v>
      </c>
      <c r="T114" s="73">
        <f t="shared" si="3"/>
        <v>100</v>
      </c>
    </row>
    <row r="115" spans="1:20" ht="32.25" customHeight="1">
      <c r="A115" s="52"/>
      <c r="B115" s="10"/>
      <c r="C115" s="10"/>
      <c r="D115" s="8"/>
      <c r="E115" s="8"/>
      <c r="F115" s="68"/>
      <c r="G115" s="77" t="s">
        <v>70</v>
      </c>
      <c r="H115" s="77"/>
      <c r="I115" s="77"/>
      <c r="J115" s="77"/>
      <c r="K115" s="78"/>
      <c r="L115" s="14">
        <v>7</v>
      </c>
      <c r="M115" s="13">
        <v>709</v>
      </c>
      <c r="N115" s="6"/>
      <c r="O115" s="12" t="s">
        <v>91</v>
      </c>
      <c r="P115" s="11">
        <v>0</v>
      </c>
      <c r="Q115" s="66">
        <v>397.50504999999998</v>
      </c>
      <c r="R115" s="66">
        <v>169.60504999999998</v>
      </c>
      <c r="S115" s="66">
        <f t="shared" si="2"/>
        <v>227.9</v>
      </c>
      <c r="T115" s="73">
        <f t="shared" si="3"/>
        <v>42.667395043157306</v>
      </c>
    </row>
    <row r="116" spans="1:20" ht="32.25" customHeight="1">
      <c r="A116" s="52"/>
      <c r="B116" s="10"/>
      <c r="C116" s="10"/>
      <c r="D116" s="8"/>
      <c r="E116" s="8"/>
      <c r="F116" s="19"/>
      <c r="G116" s="62"/>
      <c r="H116" s="75" t="s">
        <v>25</v>
      </c>
      <c r="I116" s="75"/>
      <c r="J116" s="75"/>
      <c r="K116" s="76"/>
      <c r="L116" s="14">
        <v>7</v>
      </c>
      <c r="M116" s="13">
        <v>709</v>
      </c>
      <c r="N116" s="6"/>
      <c r="O116" s="12" t="s">
        <v>91</v>
      </c>
      <c r="P116" s="11" t="s">
        <v>23</v>
      </c>
      <c r="Q116" s="66">
        <v>392.9</v>
      </c>
      <c r="R116" s="66">
        <v>165</v>
      </c>
      <c r="S116" s="66">
        <f t="shared" si="2"/>
        <v>227.89999999999998</v>
      </c>
      <c r="T116" s="73">
        <f t="shared" si="3"/>
        <v>41.995418681598373</v>
      </c>
    </row>
    <row r="117" spans="1:20" ht="12.75" customHeight="1">
      <c r="A117" s="52"/>
      <c r="B117" s="10"/>
      <c r="C117" s="10"/>
      <c r="D117" s="8"/>
      <c r="E117" s="8"/>
      <c r="F117" s="19"/>
      <c r="G117" s="62"/>
      <c r="H117" s="75" t="s">
        <v>81</v>
      </c>
      <c r="I117" s="75"/>
      <c r="J117" s="75"/>
      <c r="K117" s="76"/>
      <c r="L117" s="14">
        <v>7</v>
      </c>
      <c r="M117" s="13">
        <v>709</v>
      </c>
      <c r="N117" s="6"/>
      <c r="O117" s="12" t="s">
        <v>91</v>
      </c>
      <c r="P117" s="11" t="s">
        <v>80</v>
      </c>
      <c r="Q117" s="66">
        <v>4.6050500000000003</v>
      </c>
      <c r="R117" s="66">
        <v>4.6050500000000003</v>
      </c>
      <c r="S117" s="66">
        <f t="shared" si="2"/>
        <v>0</v>
      </c>
      <c r="T117" s="73">
        <f t="shared" si="3"/>
        <v>100</v>
      </c>
    </row>
    <row r="118" spans="1:20" ht="32.25" customHeight="1">
      <c r="A118" s="52"/>
      <c r="B118" s="10"/>
      <c r="C118" s="10"/>
      <c r="D118" s="8"/>
      <c r="E118" s="8"/>
      <c r="F118" s="68"/>
      <c r="G118" s="77" t="s">
        <v>61</v>
      </c>
      <c r="H118" s="77"/>
      <c r="I118" s="77"/>
      <c r="J118" s="77"/>
      <c r="K118" s="78"/>
      <c r="L118" s="14">
        <v>7</v>
      </c>
      <c r="M118" s="13">
        <v>709</v>
      </c>
      <c r="N118" s="6"/>
      <c r="O118" s="12" t="s">
        <v>90</v>
      </c>
      <c r="P118" s="11">
        <v>0</v>
      </c>
      <c r="Q118" s="66">
        <v>153</v>
      </c>
      <c r="R118" s="66">
        <v>0</v>
      </c>
      <c r="S118" s="66">
        <f t="shared" si="2"/>
        <v>153</v>
      </c>
      <c r="T118" s="73">
        <f t="shared" si="3"/>
        <v>0</v>
      </c>
    </row>
    <row r="119" spans="1:20" ht="32.25" customHeight="1">
      <c r="A119" s="52"/>
      <c r="B119" s="10"/>
      <c r="C119" s="10"/>
      <c r="D119" s="8"/>
      <c r="E119" s="8"/>
      <c r="F119" s="19"/>
      <c r="G119" s="62"/>
      <c r="H119" s="75" t="s">
        <v>25</v>
      </c>
      <c r="I119" s="75"/>
      <c r="J119" s="75"/>
      <c r="K119" s="76"/>
      <c r="L119" s="14">
        <v>7</v>
      </c>
      <c r="M119" s="13">
        <v>709</v>
      </c>
      <c r="N119" s="6"/>
      <c r="O119" s="12" t="s">
        <v>90</v>
      </c>
      <c r="P119" s="11" t="s">
        <v>23</v>
      </c>
      <c r="Q119" s="66">
        <v>153</v>
      </c>
      <c r="R119" s="66">
        <v>0</v>
      </c>
      <c r="S119" s="66">
        <f t="shared" si="2"/>
        <v>153</v>
      </c>
      <c r="T119" s="73">
        <f t="shared" si="3"/>
        <v>0</v>
      </c>
    </row>
    <row r="120" spans="1:20" ht="21.75" customHeight="1">
      <c r="A120" s="52"/>
      <c r="B120" s="10"/>
      <c r="C120" s="10"/>
      <c r="D120" s="8"/>
      <c r="E120" s="8"/>
      <c r="F120" s="68"/>
      <c r="G120" s="77" t="s">
        <v>89</v>
      </c>
      <c r="H120" s="77"/>
      <c r="I120" s="77"/>
      <c r="J120" s="77"/>
      <c r="K120" s="78"/>
      <c r="L120" s="14">
        <v>7</v>
      </c>
      <c r="M120" s="13">
        <v>709</v>
      </c>
      <c r="N120" s="6"/>
      <c r="O120" s="12" t="s">
        <v>88</v>
      </c>
      <c r="P120" s="11">
        <v>0</v>
      </c>
      <c r="Q120" s="66">
        <v>15189.297</v>
      </c>
      <c r="R120" s="66">
        <v>14792.049000000001</v>
      </c>
      <c r="S120" s="66">
        <f t="shared" si="2"/>
        <v>397.24799999999959</v>
      </c>
      <c r="T120" s="73">
        <f t="shared" si="3"/>
        <v>97.38468475532477</v>
      </c>
    </row>
    <row r="121" spans="1:20" ht="21.75" customHeight="1">
      <c r="A121" s="52"/>
      <c r="B121" s="10"/>
      <c r="C121" s="10"/>
      <c r="D121" s="8"/>
      <c r="E121" s="8"/>
      <c r="F121" s="19"/>
      <c r="G121" s="62"/>
      <c r="H121" s="75" t="s">
        <v>32</v>
      </c>
      <c r="I121" s="75"/>
      <c r="J121" s="75"/>
      <c r="K121" s="76"/>
      <c r="L121" s="14">
        <v>7</v>
      </c>
      <c r="M121" s="13">
        <v>709</v>
      </c>
      <c r="N121" s="6"/>
      <c r="O121" s="12" t="s">
        <v>88</v>
      </c>
      <c r="P121" s="11" t="s">
        <v>31</v>
      </c>
      <c r="Q121" s="66">
        <v>10445.697</v>
      </c>
      <c r="R121" s="66">
        <v>10445.697</v>
      </c>
      <c r="S121" s="66">
        <f t="shared" si="2"/>
        <v>0</v>
      </c>
      <c r="T121" s="73">
        <f t="shared" si="3"/>
        <v>100</v>
      </c>
    </row>
    <row r="122" spans="1:20" ht="53.25" customHeight="1">
      <c r="A122" s="52"/>
      <c r="B122" s="10"/>
      <c r="C122" s="10"/>
      <c r="D122" s="8"/>
      <c r="E122" s="8"/>
      <c r="F122" s="19"/>
      <c r="G122" s="62"/>
      <c r="H122" s="75" t="s">
        <v>30</v>
      </c>
      <c r="I122" s="75"/>
      <c r="J122" s="75"/>
      <c r="K122" s="76"/>
      <c r="L122" s="14">
        <v>7</v>
      </c>
      <c r="M122" s="13">
        <v>709</v>
      </c>
      <c r="N122" s="6"/>
      <c r="O122" s="12" t="s">
        <v>88</v>
      </c>
      <c r="P122" s="11" t="s">
        <v>29</v>
      </c>
      <c r="Q122" s="66">
        <v>3154.6</v>
      </c>
      <c r="R122" s="66">
        <v>3154.6</v>
      </c>
      <c r="S122" s="66">
        <f t="shared" si="2"/>
        <v>0</v>
      </c>
      <c r="T122" s="73">
        <f t="shared" si="3"/>
        <v>100</v>
      </c>
    </row>
    <row r="123" spans="1:20" ht="32.25" customHeight="1">
      <c r="A123" s="52"/>
      <c r="B123" s="10"/>
      <c r="C123" s="10"/>
      <c r="D123" s="8"/>
      <c r="E123" s="8"/>
      <c r="F123" s="19"/>
      <c r="G123" s="62"/>
      <c r="H123" s="75" t="s">
        <v>25</v>
      </c>
      <c r="I123" s="75"/>
      <c r="J123" s="75"/>
      <c r="K123" s="76"/>
      <c r="L123" s="14">
        <v>7</v>
      </c>
      <c r="M123" s="13">
        <v>709</v>
      </c>
      <c r="N123" s="6"/>
      <c r="O123" s="12" t="s">
        <v>88</v>
      </c>
      <c r="P123" s="11" t="s">
        <v>23</v>
      </c>
      <c r="Q123" s="66">
        <v>1589</v>
      </c>
      <c r="R123" s="66">
        <v>1191.752</v>
      </c>
      <c r="S123" s="66">
        <f t="shared" si="2"/>
        <v>397.24800000000005</v>
      </c>
      <c r="T123" s="73">
        <f t="shared" si="3"/>
        <v>75.000125865324094</v>
      </c>
    </row>
    <row r="124" spans="1:20" ht="21.75" customHeight="1">
      <c r="A124" s="52"/>
      <c r="B124" s="10"/>
      <c r="C124" s="10"/>
      <c r="D124" s="8"/>
      <c r="E124" s="8"/>
      <c r="F124" s="68"/>
      <c r="G124" s="77" t="s">
        <v>72</v>
      </c>
      <c r="H124" s="77"/>
      <c r="I124" s="77"/>
      <c r="J124" s="77"/>
      <c r="K124" s="78"/>
      <c r="L124" s="14">
        <v>7</v>
      </c>
      <c r="M124" s="13">
        <v>709</v>
      </c>
      <c r="N124" s="6"/>
      <c r="O124" s="12" t="s">
        <v>87</v>
      </c>
      <c r="P124" s="11">
        <v>0</v>
      </c>
      <c r="Q124" s="66">
        <v>2506.9</v>
      </c>
      <c r="R124" s="66">
        <v>2506.9</v>
      </c>
      <c r="S124" s="66">
        <f t="shared" si="2"/>
        <v>0</v>
      </c>
      <c r="T124" s="73">
        <f t="shared" si="3"/>
        <v>100</v>
      </c>
    </row>
    <row r="125" spans="1:20" ht="21.75" customHeight="1">
      <c r="A125" s="52"/>
      <c r="B125" s="10"/>
      <c r="C125" s="10"/>
      <c r="D125" s="8"/>
      <c r="E125" s="8"/>
      <c r="F125" s="19"/>
      <c r="G125" s="62"/>
      <c r="H125" s="75" t="s">
        <v>32</v>
      </c>
      <c r="I125" s="75"/>
      <c r="J125" s="75"/>
      <c r="K125" s="76"/>
      <c r="L125" s="14">
        <v>7</v>
      </c>
      <c r="M125" s="13">
        <v>709</v>
      </c>
      <c r="N125" s="6"/>
      <c r="O125" s="12" t="s">
        <v>87</v>
      </c>
      <c r="P125" s="11" t="s">
        <v>31</v>
      </c>
      <c r="Q125" s="66">
        <v>1925.422</v>
      </c>
      <c r="R125" s="66">
        <v>1925.422</v>
      </c>
      <c r="S125" s="66">
        <f t="shared" si="2"/>
        <v>0</v>
      </c>
      <c r="T125" s="73">
        <f t="shared" si="3"/>
        <v>100</v>
      </c>
    </row>
    <row r="126" spans="1:20" ht="53.25" customHeight="1">
      <c r="A126" s="52"/>
      <c r="B126" s="10"/>
      <c r="C126" s="10"/>
      <c r="D126" s="8"/>
      <c r="E126" s="8"/>
      <c r="F126" s="19"/>
      <c r="G126" s="62"/>
      <c r="H126" s="75" t="s">
        <v>30</v>
      </c>
      <c r="I126" s="75"/>
      <c r="J126" s="75"/>
      <c r="K126" s="76"/>
      <c r="L126" s="14">
        <v>7</v>
      </c>
      <c r="M126" s="13">
        <v>709</v>
      </c>
      <c r="N126" s="6"/>
      <c r="O126" s="12" t="s">
        <v>87</v>
      </c>
      <c r="P126" s="11" t="s">
        <v>29</v>
      </c>
      <c r="Q126" s="66">
        <v>581.47799999999995</v>
      </c>
      <c r="R126" s="66">
        <v>581.47799999999995</v>
      </c>
      <c r="S126" s="66">
        <f t="shared" si="2"/>
        <v>0</v>
      </c>
      <c r="T126" s="73">
        <f t="shared" si="3"/>
        <v>100</v>
      </c>
    </row>
    <row r="127" spans="1:20" ht="32.25" customHeight="1">
      <c r="A127" s="52"/>
      <c r="B127" s="10"/>
      <c r="C127" s="10"/>
      <c r="D127" s="8"/>
      <c r="E127" s="8"/>
      <c r="F127" s="68"/>
      <c r="G127" s="77" t="s">
        <v>70</v>
      </c>
      <c r="H127" s="77"/>
      <c r="I127" s="77"/>
      <c r="J127" s="77"/>
      <c r="K127" s="78"/>
      <c r="L127" s="14">
        <v>7</v>
      </c>
      <c r="M127" s="13">
        <v>709</v>
      </c>
      <c r="N127" s="6"/>
      <c r="O127" s="12" t="s">
        <v>86</v>
      </c>
      <c r="P127" s="11">
        <v>0</v>
      </c>
      <c r="Q127" s="66">
        <v>2331.2699700000003</v>
      </c>
      <c r="R127" s="66">
        <v>214.154</v>
      </c>
      <c r="S127" s="66">
        <f t="shared" si="2"/>
        <v>2117.1159700000003</v>
      </c>
      <c r="T127" s="73">
        <f t="shared" si="3"/>
        <v>9.1861518724062652</v>
      </c>
    </row>
    <row r="128" spans="1:20" ht="32.25" customHeight="1">
      <c r="A128" s="52"/>
      <c r="B128" s="10"/>
      <c r="C128" s="10"/>
      <c r="D128" s="8"/>
      <c r="E128" s="8"/>
      <c r="F128" s="19"/>
      <c r="G128" s="62"/>
      <c r="H128" s="75" t="s">
        <v>70</v>
      </c>
      <c r="I128" s="75"/>
      <c r="J128" s="75"/>
      <c r="K128" s="76"/>
      <c r="L128" s="14">
        <v>7</v>
      </c>
      <c r="M128" s="13">
        <v>709</v>
      </c>
      <c r="N128" s="6"/>
      <c r="O128" s="12" t="s">
        <v>86</v>
      </c>
      <c r="P128" s="11" t="s">
        <v>69</v>
      </c>
      <c r="Q128" s="66">
        <v>39.1252</v>
      </c>
      <c r="R128" s="69">
        <v>38.725200000000001</v>
      </c>
      <c r="S128" s="66">
        <f t="shared" si="2"/>
        <v>0.39999999999999858</v>
      </c>
      <c r="T128" s="73">
        <f t="shared" si="3"/>
        <v>98.977641008863856</v>
      </c>
    </row>
    <row r="129" spans="1:20" ht="32.25" customHeight="1">
      <c r="A129" s="52"/>
      <c r="B129" s="10"/>
      <c r="C129" s="10"/>
      <c r="D129" s="8"/>
      <c r="E129" s="8"/>
      <c r="F129" s="19"/>
      <c r="G129" s="62"/>
      <c r="H129" s="75" t="s">
        <v>25</v>
      </c>
      <c r="I129" s="75"/>
      <c r="J129" s="75"/>
      <c r="K129" s="76"/>
      <c r="L129" s="14">
        <v>7</v>
      </c>
      <c r="M129" s="13">
        <v>709</v>
      </c>
      <c r="N129" s="6"/>
      <c r="O129" s="12" t="s">
        <v>86</v>
      </c>
      <c r="P129" s="11" t="s">
        <v>23</v>
      </c>
      <c r="Q129" s="66">
        <v>2110.8747999999996</v>
      </c>
      <c r="R129" s="69">
        <v>160.44159999999999</v>
      </c>
      <c r="S129" s="66">
        <f t="shared" si="2"/>
        <v>1950.4331999999995</v>
      </c>
      <c r="T129" s="73">
        <f t="shared" si="3"/>
        <v>7.6007160633117623</v>
      </c>
    </row>
    <row r="130" spans="1:20" ht="21.75" customHeight="1">
      <c r="A130" s="52"/>
      <c r="B130" s="10"/>
      <c r="C130" s="10"/>
      <c r="D130" s="8"/>
      <c r="E130" s="8"/>
      <c r="F130" s="19"/>
      <c r="G130" s="62"/>
      <c r="H130" s="75" t="s">
        <v>83</v>
      </c>
      <c r="I130" s="75"/>
      <c r="J130" s="75"/>
      <c r="K130" s="76"/>
      <c r="L130" s="14">
        <v>7</v>
      </c>
      <c r="M130" s="13">
        <v>709</v>
      </c>
      <c r="N130" s="6"/>
      <c r="O130" s="12" t="s">
        <v>86</v>
      </c>
      <c r="P130" s="11" t="s">
        <v>82</v>
      </c>
      <c r="Q130" s="66">
        <v>1.5124200000000001</v>
      </c>
      <c r="R130" s="69">
        <v>1.5124200000000001</v>
      </c>
      <c r="S130" s="66">
        <f t="shared" si="2"/>
        <v>0</v>
      </c>
      <c r="T130" s="73">
        <f t="shared" si="3"/>
        <v>100</v>
      </c>
    </row>
    <row r="131" spans="1:20" ht="12.75" customHeight="1">
      <c r="A131" s="52"/>
      <c r="B131" s="10"/>
      <c r="C131" s="10"/>
      <c r="D131" s="8"/>
      <c r="E131" s="8"/>
      <c r="F131" s="19"/>
      <c r="G131" s="62"/>
      <c r="H131" s="75" t="s">
        <v>81</v>
      </c>
      <c r="I131" s="75"/>
      <c r="J131" s="75"/>
      <c r="K131" s="76"/>
      <c r="L131" s="14">
        <v>7</v>
      </c>
      <c r="M131" s="13">
        <v>709</v>
      </c>
      <c r="N131" s="6"/>
      <c r="O131" s="12" t="s">
        <v>86</v>
      </c>
      <c r="P131" s="11" t="s">
        <v>80</v>
      </c>
      <c r="Q131" s="66">
        <v>179.75754999999998</v>
      </c>
      <c r="R131" s="69">
        <v>13.474549999999999</v>
      </c>
      <c r="S131" s="66">
        <f t="shared" si="2"/>
        <v>166.28299999999999</v>
      </c>
      <c r="T131" s="73">
        <f t="shared" si="3"/>
        <v>7.4959577497579382</v>
      </c>
    </row>
    <row r="132" spans="1:20" ht="12.75" customHeight="1">
      <c r="A132" s="52"/>
      <c r="B132" s="10" t="s">
        <v>0</v>
      </c>
      <c r="C132" s="10"/>
      <c r="D132" s="8"/>
      <c r="E132" s="8"/>
      <c r="F132" s="19"/>
      <c r="G132" s="9"/>
      <c r="H132" s="8"/>
      <c r="I132" s="8"/>
      <c r="J132" s="19"/>
      <c r="K132" s="18"/>
      <c r="L132" s="17"/>
      <c r="M132" s="7"/>
      <c r="N132" s="15"/>
      <c r="O132" s="16"/>
      <c r="P132" s="15"/>
      <c r="Q132" s="66"/>
      <c r="R132" s="66"/>
      <c r="S132" s="66"/>
      <c r="T132" s="73"/>
    </row>
    <row r="133" spans="1:20" ht="12.75" customHeight="1">
      <c r="A133" s="52"/>
      <c r="B133" s="80" t="s">
        <v>85</v>
      </c>
      <c r="C133" s="80"/>
      <c r="D133" s="80"/>
      <c r="E133" s="80"/>
      <c r="F133" s="80"/>
      <c r="G133" s="80"/>
      <c r="H133" s="80"/>
      <c r="I133" s="80"/>
      <c r="J133" s="80"/>
      <c r="K133" s="81"/>
      <c r="L133" s="14">
        <v>8</v>
      </c>
      <c r="M133" s="13">
        <v>0</v>
      </c>
      <c r="N133" s="6"/>
      <c r="O133" s="12">
        <v>0</v>
      </c>
      <c r="P133" s="11">
        <v>0</v>
      </c>
      <c r="Q133" s="66">
        <v>109417.2837</v>
      </c>
      <c r="R133" s="66">
        <f>R134+R150</f>
        <v>100110.12798999999</v>
      </c>
      <c r="S133" s="66">
        <f t="shared" si="2"/>
        <v>9307.1557100000064</v>
      </c>
      <c r="T133" s="73">
        <f t="shared" si="3"/>
        <v>91.493888903769218</v>
      </c>
    </row>
    <row r="134" spans="1:20" ht="12.75" customHeight="1">
      <c r="A134" s="52"/>
      <c r="B134" s="61"/>
      <c r="C134" s="80" t="s">
        <v>84</v>
      </c>
      <c r="D134" s="80"/>
      <c r="E134" s="80"/>
      <c r="F134" s="80"/>
      <c r="G134" s="80"/>
      <c r="H134" s="80"/>
      <c r="I134" s="80"/>
      <c r="J134" s="80"/>
      <c r="K134" s="81"/>
      <c r="L134" s="14">
        <v>8</v>
      </c>
      <c r="M134" s="13">
        <v>801</v>
      </c>
      <c r="N134" s="6"/>
      <c r="O134" s="12">
        <v>0</v>
      </c>
      <c r="P134" s="11">
        <v>0</v>
      </c>
      <c r="Q134" s="66">
        <v>87149.580700000006</v>
      </c>
      <c r="R134" s="66">
        <v>85408.680989999993</v>
      </c>
      <c r="S134" s="66">
        <f t="shared" si="2"/>
        <v>1740.8997100000124</v>
      </c>
      <c r="T134" s="73">
        <f t="shared" si="3"/>
        <v>98.002400360372576</v>
      </c>
    </row>
    <row r="135" spans="1:20" ht="32.25" customHeight="1">
      <c r="A135" s="52"/>
      <c r="B135" s="10"/>
      <c r="C135" s="10"/>
      <c r="D135" s="8"/>
      <c r="E135" s="8"/>
      <c r="F135" s="68"/>
      <c r="G135" s="77" t="s">
        <v>61</v>
      </c>
      <c r="H135" s="77"/>
      <c r="I135" s="77"/>
      <c r="J135" s="77"/>
      <c r="K135" s="78"/>
      <c r="L135" s="14">
        <v>8</v>
      </c>
      <c r="M135" s="13">
        <v>801</v>
      </c>
      <c r="N135" s="6"/>
      <c r="O135" s="12" t="s">
        <v>60</v>
      </c>
      <c r="P135" s="11">
        <v>0</v>
      </c>
      <c r="Q135" s="66">
        <v>72142.9807</v>
      </c>
      <c r="R135" s="66">
        <v>70656.653630000001</v>
      </c>
      <c r="S135" s="66">
        <f t="shared" si="2"/>
        <v>1486.3270699999994</v>
      </c>
      <c r="T135" s="73">
        <f t="shared" si="3"/>
        <v>97.939748183983752</v>
      </c>
    </row>
    <row r="136" spans="1:20" ht="12.75" customHeight="1">
      <c r="A136" s="52"/>
      <c r="B136" s="10"/>
      <c r="C136" s="10"/>
      <c r="D136" s="8"/>
      <c r="E136" s="8"/>
      <c r="F136" s="19"/>
      <c r="G136" s="62"/>
      <c r="H136" s="75" t="s">
        <v>66</v>
      </c>
      <c r="I136" s="75"/>
      <c r="J136" s="75"/>
      <c r="K136" s="76"/>
      <c r="L136" s="14">
        <v>8</v>
      </c>
      <c r="M136" s="13">
        <v>801</v>
      </c>
      <c r="N136" s="6"/>
      <c r="O136" s="12" t="s">
        <v>60</v>
      </c>
      <c r="P136" s="11" t="s">
        <v>65</v>
      </c>
      <c r="Q136" s="66">
        <v>47503.822999999997</v>
      </c>
      <c r="R136" s="66">
        <v>47503.822999999997</v>
      </c>
      <c r="S136" s="66">
        <f t="shared" si="2"/>
        <v>0</v>
      </c>
      <c r="T136" s="73">
        <f t="shared" si="3"/>
        <v>100</v>
      </c>
    </row>
    <row r="137" spans="1:20" ht="42.75" customHeight="1">
      <c r="A137" s="52"/>
      <c r="B137" s="10"/>
      <c r="C137" s="10"/>
      <c r="D137" s="8"/>
      <c r="E137" s="8"/>
      <c r="F137" s="19"/>
      <c r="G137" s="62"/>
      <c r="H137" s="75" t="s">
        <v>64</v>
      </c>
      <c r="I137" s="75"/>
      <c r="J137" s="75"/>
      <c r="K137" s="76"/>
      <c r="L137" s="14">
        <v>8</v>
      </c>
      <c r="M137" s="13">
        <v>801</v>
      </c>
      <c r="N137" s="6"/>
      <c r="O137" s="12" t="s">
        <v>60</v>
      </c>
      <c r="P137" s="11" t="s">
        <v>62</v>
      </c>
      <c r="Q137" s="66">
        <v>14346.155000000001</v>
      </c>
      <c r="R137" s="66">
        <v>14346.155000000001</v>
      </c>
      <c r="S137" s="66">
        <f t="shared" si="2"/>
        <v>0</v>
      </c>
      <c r="T137" s="73">
        <f t="shared" si="3"/>
        <v>99.999999999999986</v>
      </c>
    </row>
    <row r="138" spans="1:20" ht="32.25" customHeight="1">
      <c r="A138" s="52"/>
      <c r="B138" s="10"/>
      <c r="C138" s="10"/>
      <c r="D138" s="8"/>
      <c r="E138" s="8"/>
      <c r="F138" s="19"/>
      <c r="G138" s="62"/>
      <c r="H138" s="75" t="s">
        <v>70</v>
      </c>
      <c r="I138" s="75"/>
      <c r="J138" s="75"/>
      <c r="K138" s="76"/>
      <c r="L138" s="14">
        <v>8</v>
      </c>
      <c r="M138" s="13">
        <v>801</v>
      </c>
      <c r="N138" s="6"/>
      <c r="O138" s="12" t="s">
        <v>60</v>
      </c>
      <c r="P138" s="11" t="s">
        <v>69</v>
      </c>
      <c r="Q138" s="66">
        <v>244.99199999999999</v>
      </c>
      <c r="R138" s="66">
        <v>111.15</v>
      </c>
      <c r="S138" s="66">
        <f t="shared" ref="S138:S200" si="4">Q138-R138</f>
        <v>133.84199999999998</v>
      </c>
      <c r="T138" s="73">
        <f t="shared" ref="T138:T200" si="5">R138/Q138%</f>
        <v>45.368828369905955</v>
      </c>
    </row>
    <row r="139" spans="1:20" ht="32.25" customHeight="1">
      <c r="A139" s="52"/>
      <c r="B139" s="10"/>
      <c r="C139" s="10"/>
      <c r="D139" s="8"/>
      <c r="E139" s="8"/>
      <c r="F139" s="19"/>
      <c r="G139" s="62"/>
      <c r="H139" s="75" t="s">
        <v>25</v>
      </c>
      <c r="I139" s="75"/>
      <c r="J139" s="75"/>
      <c r="K139" s="76"/>
      <c r="L139" s="14">
        <v>8</v>
      </c>
      <c r="M139" s="13">
        <v>801</v>
      </c>
      <c r="N139" s="6"/>
      <c r="O139" s="12" t="s">
        <v>60</v>
      </c>
      <c r="P139" s="11" t="s">
        <v>23</v>
      </c>
      <c r="Q139" s="66">
        <v>7911.0129999999999</v>
      </c>
      <c r="R139" s="66">
        <v>6558.5279299999993</v>
      </c>
      <c r="S139" s="66">
        <f t="shared" si="4"/>
        <v>1352.4850700000006</v>
      </c>
      <c r="T139" s="73">
        <f t="shared" si="5"/>
        <v>82.90376883466125</v>
      </c>
    </row>
    <row r="140" spans="1:20" ht="21.75" customHeight="1">
      <c r="A140" s="52"/>
      <c r="B140" s="10"/>
      <c r="C140" s="10"/>
      <c r="D140" s="8"/>
      <c r="E140" s="8"/>
      <c r="F140" s="19"/>
      <c r="G140" s="62"/>
      <c r="H140" s="75" t="s">
        <v>83</v>
      </c>
      <c r="I140" s="75"/>
      <c r="J140" s="75"/>
      <c r="K140" s="76"/>
      <c r="L140" s="14">
        <v>8</v>
      </c>
      <c r="M140" s="13">
        <v>801</v>
      </c>
      <c r="N140" s="6"/>
      <c r="O140" s="12" t="s">
        <v>60</v>
      </c>
      <c r="P140" s="11" t="s">
        <v>82</v>
      </c>
      <c r="Q140" s="66">
        <v>2017.2459799999999</v>
      </c>
      <c r="R140" s="66">
        <v>2017.2459799999999</v>
      </c>
      <c r="S140" s="66">
        <f t="shared" si="4"/>
        <v>0</v>
      </c>
      <c r="T140" s="73">
        <f t="shared" si="5"/>
        <v>100</v>
      </c>
    </row>
    <row r="141" spans="1:20" ht="12.75" customHeight="1">
      <c r="A141" s="52"/>
      <c r="B141" s="10"/>
      <c r="C141" s="10"/>
      <c r="D141" s="8"/>
      <c r="E141" s="8"/>
      <c r="F141" s="19"/>
      <c r="G141" s="62"/>
      <c r="H141" s="75" t="s">
        <v>81</v>
      </c>
      <c r="I141" s="75"/>
      <c r="J141" s="75"/>
      <c r="K141" s="76"/>
      <c r="L141" s="14">
        <v>8</v>
      </c>
      <c r="M141" s="13">
        <v>801</v>
      </c>
      <c r="N141" s="6"/>
      <c r="O141" s="12" t="s">
        <v>60</v>
      </c>
      <c r="P141" s="11" t="s">
        <v>80</v>
      </c>
      <c r="Q141" s="66">
        <v>119.75172000000001</v>
      </c>
      <c r="R141" s="66">
        <v>119.75172000000001</v>
      </c>
      <c r="S141" s="66">
        <f t="shared" si="4"/>
        <v>0</v>
      </c>
      <c r="T141" s="73">
        <f t="shared" si="5"/>
        <v>100</v>
      </c>
    </row>
    <row r="142" spans="1:20" ht="32.25" customHeight="1">
      <c r="A142" s="52"/>
      <c r="B142" s="10"/>
      <c r="C142" s="10"/>
      <c r="D142" s="8"/>
      <c r="E142" s="8"/>
      <c r="F142" s="68"/>
      <c r="G142" s="77" t="s">
        <v>61</v>
      </c>
      <c r="H142" s="77"/>
      <c r="I142" s="77"/>
      <c r="J142" s="77"/>
      <c r="K142" s="78"/>
      <c r="L142" s="14">
        <v>8</v>
      </c>
      <c r="M142" s="13">
        <v>801</v>
      </c>
      <c r="N142" s="6"/>
      <c r="O142" s="12" t="s">
        <v>77</v>
      </c>
      <c r="P142" s="11">
        <v>0</v>
      </c>
      <c r="Q142" s="66">
        <v>13806.6</v>
      </c>
      <c r="R142" s="66">
        <v>13552.02736</v>
      </c>
      <c r="S142" s="66">
        <f t="shared" si="4"/>
        <v>254.57264000000032</v>
      </c>
      <c r="T142" s="73">
        <f t="shared" si="5"/>
        <v>98.156152564715427</v>
      </c>
    </row>
    <row r="143" spans="1:20" ht="12.75" customHeight="1">
      <c r="A143" s="52"/>
      <c r="B143" s="10"/>
      <c r="C143" s="10"/>
      <c r="D143" s="8"/>
      <c r="E143" s="8"/>
      <c r="F143" s="19"/>
      <c r="G143" s="62"/>
      <c r="H143" s="75" t="s">
        <v>66</v>
      </c>
      <c r="I143" s="75"/>
      <c r="J143" s="75"/>
      <c r="K143" s="76"/>
      <c r="L143" s="14">
        <v>8</v>
      </c>
      <c r="M143" s="13">
        <v>801</v>
      </c>
      <c r="N143" s="6"/>
      <c r="O143" s="12" t="s">
        <v>77</v>
      </c>
      <c r="P143" s="11" t="s">
        <v>65</v>
      </c>
      <c r="Q143" s="66">
        <v>9807.8340000000007</v>
      </c>
      <c r="R143" s="66">
        <v>9807.8340000000007</v>
      </c>
      <c r="S143" s="66">
        <f t="shared" si="4"/>
        <v>0</v>
      </c>
      <c r="T143" s="73">
        <f t="shared" si="5"/>
        <v>100</v>
      </c>
    </row>
    <row r="144" spans="1:20" ht="42.75" customHeight="1">
      <c r="A144" s="52"/>
      <c r="B144" s="10"/>
      <c r="C144" s="10"/>
      <c r="D144" s="8"/>
      <c r="E144" s="8"/>
      <c r="F144" s="19"/>
      <c r="G144" s="62"/>
      <c r="H144" s="75" t="s">
        <v>64</v>
      </c>
      <c r="I144" s="75"/>
      <c r="J144" s="75"/>
      <c r="K144" s="76"/>
      <c r="L144" s="14">
        <v>8</v>
      </c>
      <c r="M144" s="13">
        <v>801</v>
      </c>
      <c r="N144" s="6"/>
      <c r="O144" s="12" t="s">
        <v>77</v>
      </c>
      <c r="P144" s="11" t="s">
        <v>62</v>
      </c>
      <c r="Q144" s="66">
        <v>2961.9659999999999</v>
      </c>
      <c r="R144" s="66">
        <v>2961.9659999999999</v>
      </c>
      <c r="S144" s="66">
        <f t="shared" si="4"/>
        <v>0</v>
      </c>
      <c r="T144" s="73">
        <f t="shared" si="5"/>
        <v>100</v>
      </c>
    </row>
    <row r="145" spans="1:20" ht="32.25" customHeight="1">
      <c r="A145" s="52"/>
      <c r="B145" s="10"/>
      <c r="C145" s="10"/>
      <c r="D145" s="8"/>
      <c r="E145" s="8"/>
      <c r="F145" s="19"/>
      <c r="G145" s="62"/>
      <c r="H145" s="75" t="s">
        <v>70</v>
      </c>
      <c r="I145" s="75"/>
      <c r="J145" s="75"/>
      <c r="K145" s="76"/>
      <c r="L145" s="14">
        <v>8</v>
      </c>
      <c r="M145" s="13">
        <v>801</v>
      </c>
      <c r="N145" s="6"/>
      <c r="O145" s="12" t="s">
        <v>77</v>
      </c>
      <c r="P145" s="11" t="s">
        <v>69</v>
      </c>
      <c r="Q145" s="66">
        <v>73.231359999999995</v>
      </c>
      <c r="R145" s="66">
        <v>43.567360000000001</v>
      </c>
      <c r="S145" s="66">
        <f t="shared" si="4"/>
        <v>29.663999999999994</v>
      </c>
      <c r="T145" s="73">
        <f t="shared" si="5"/>
        <v>59.492763755855421</v>
      </c>
    </row>
    <row r="146" spans="1:20" ht="32.25" customHeight="1">
      <c r="A146" s="52"/>
      <c r="B146" s="10"/>
      <c r="C146" s="10"/>
      <c r="D146" s="8"/>
      <c r="E146" s="8"/>
      <c r="F146" s="19"/>
      <c r="G146" s="62"/>
      <c r="H146" s="75" t="s">
        <v>25</v>
      </c>
      <c r="I146" s="75"/>
      <c r="J146" s="75"/>
      <c r="K146" s="76"/>
      <c r="L146" s="14">
        <v>8</v>
      </c>
      <c r="M146" s="13">
        <v>801</v>
      </c>
      <c r="N146" s="6"/>
      <c r="O146" s="12" t="s">
        <v>77</v>
      </c>
      <c r="P146" s="11" t="s">
        <v>23</v>
      </c>
      <c r="Q146" s="66">
        <v>963.56863999999996</v>
      </c>
      <c r="R146" s="66">
        <v>738.66</v>
      </c>
      <c r="S146" s="66">
        <f t="shared" si="4"/>
        <v>224.90863999999999</v>
      </c>
      <c r="T146" s="73">
        <f t="shared" si="5"/>
        <v>76.658783747881216</v>
      </c>
    </row>
    <row r="147" spans="1:20" ht="32.25" customHeight="1">
      <c r="A147" s="52"/>
      <c r="B147" s="10"/>
      <c r="C147" s="10"/>
      <c r="D147" s="8"/>
      <c r="E147" s="8"/>
      <c r="F147" s="19"/>
      <c r="G147" s="62"/>
      <c r="H147" s="75" t="s">
        <v>25</v>
      </c>
      <c r="I147" s="75"/>
      <c r="J147" s="75"/>
      <c r="K147" s="76"/>
      <c r="L147" s="14">
        <v>8</v>
      </c>
      <c r="M147" s="13">
        <v>801</v>
      </c>
      <c r="N147" s="6"/>
      <c r="O147" s="12" t="s">
        <v>76</v>
      </c>
      <c r="P147" s="11" t="s">
        <v>23</v>
      </c>
      <c r="Q147" s="66">
        <v>990</v>
      </c>
      <c r="R147" s="66">
        <v>990</v>
      </c>
      <c r="S147" s="66">
        <f t="shared" si="4"/>
        <v>0</v>
      </c>
      <c r="T147" s="73">
        <f t="shared" si="5"/>
        <v>100</v>
      </c>
    </row>
    <row r="148" spans="1:20" ht="32.25" customHeight="1">
      <c r="A148" s="52"/>
      <c r="B148" s="10"/>
      <c r="C148" s="10"/>
      <c r="D148" s="8"/>
      <c r="E148" s="8"/>
      <c r="F148" s="19"/>
      <c r="G148" s="62"/>
      <c r="H148" s="75" t="s">
        <v>25</v>
      </c>
      <c r="I148" s="75"/>
      <c r="J148" s="75"/>
      <c r="K148" s="76"/>
      <c r="L148" s="14">
        <v>8</v>
      </c>
      <c r="M148" s="13">
        <v>801</v>
      </c>
      <c r="N148" s="6"/>
      <c r="O148" s="12" t="s">
        <v>75</v>
      </c>
      <c r="P148" s="11" t="s">
        <v>23</v>
      </c>
      <c r="Q148" s="66">
        <v>100</v>
      </c>
      <c r="R148" s="66">
        <v>100</v>
      </c>
      <c r="S148" s="66">
        <f t="shared" si="4"/>
        <v>0</v>
      </c>
      <c r="T148" s="73">
        <f t="shared" si="5"/>
        <v>100</v>
      </c>
    </row>
    <row r="149" spans="1:20" ht="32.25" customHeight="1">
      <c r="A149" s="52"/>
      <c r="B149" s="10"/>
      <c r="C149" s="10"/>
      <c r="D149" s="8"/>
      <c r="E149" s="8"/>
      <c r="F149" s="19"/>
      <c r="G149" s="62"/>
      <c r="H149" s="75" t="s">
        <v>25</v>
      </c>
      <c r="I149" s="75"/>
      <c r="J149" s="75"/>
      <c r="K149" s="76"/>
      <c r="L149" s="14">
        <v>8</v>
      </c>
      <c r="M149" s="13">
        <v>801</v>
      </c>
      <c r="N149" s="6"/>
      <c r="O149" s="12" t="s">
        <v>74</v>
      </c>
      <c r="P149" s="11" t="s">
        <v>23</v>
      </c>
      <c r="Q149" s="66">
        <v>110</v>
      </c>
      <c r="R149" s="66">
        <v>110</v>
      </c>
      <c r="S149" s="66">
        <f t="shared" si="4"/>
        <v>0</v>
      </c>
      <c r="T149" s="73">
        <f t="shared" si="5"/>
        <v>99.999999999999986</v>
      </c>
    </row>
    <row r="150" spans="1:20" ht="21.75" customHeight="1">
      <c r="A150" s="52"/>
      <c r="B150" s="61"/>
      <c r="C150" s="80" t="s">
        <v>73</v>
      </c>
      <c r="D150" s="80"/>
      <c r="E150" s="80"/>
      <c r="F150" s="80"/>
      <c r="G150" s="80"/>
      <c r="H150" s="80"/>
      <c r="I150" s="80"/>
      <c r="J150" s="80"/>
      <c r="K150" s="81"/>
      <c r="L150" s="14">
        <v>8</v>
      </c>
      <c r="M150" s="13">
        <v>804</v>
      </c>
      <c r="N150" s="6"/>
      <c r="O150" s="12">
        <v>0</v>
      </c>
      <c r="P150" s="11">
        <v>0</v>
      </c>
      <c r="Q150" s="66">
        <v>22267.703000000001</v>
      </c>
      <c r="R150" s="66">
        <v>14701.447</v>
      </c>
      <c r="S150" s="66">
        <f t="shared" si="4"/>
        <v>7566.2560000000012</v>
      </c>
      <c r="T150" s="73">
        <f t="shared" si="5"/>
        <v>66.021389812860363</v>
      </c>
    </row>
    <row r="151" spans="1:20" ht="21.75" customHeight="1">
      <c r="A151" s="52"/>
      <c r="B151" s="10"/>
      <c r="C151" s="10"/>
      <c r="D151" s="8"/>
      <c r="E151" s="8"/>
      <c r="F151" s="68"/>
      <c r="G151" s="77" t="s">
        <v>72</v>
      </c>
      <c r="H151" s="77"/>
      <c r="I151" s="77"/>
      <c r="J151" s="77"/>
      <c r="K151" s="78"/>
      <c r="L151" s="14">
        <v>8</v>
      </c>
      <c r="M151" s="13">
        <v>804</v>
      </c>
      <c r="N151" s="6"/>
      <c r="O151" s="12" t="s">
        <v>71</v>
      </c>
      <c r="P151" s="11">
        <v>0</v>
      </c>
      <c r="Q151" s="66">
        <v>2232.8000000000002</v>
      </c>
      <c r="R151" s="66">
        <v>2232.8000000000002</v>
      </c>
      <c r="S151" s="66">
        <f t="shared" si="4"/>
        <v>0</v>
      </c>
      <c r="T151" s="73">
        <f t="shared" si="5"/>
        <v>100</v>
      </c>
    </row>
    <row r="152" spans="1:20" ht="21.75" customHeight="1">
      <c r="A152" s="52"/>
      <c r="B152" s="10"/>
      <c r="C152" s="10"/>
      <c r="D152" s="8"/>
      <c r="E152" s="8"/>
      <c r="F152" s="19"/>
      <c r="G152" s="62"/>
      <c r="H152" s="75" t="s">
        <v>32</v>
      </c>
      <c r="I152" s="75"/>
      <c r="J152" s="75"/>
      <c r="K152" s="76"/>
      <c r="L152" s="14">
        <v>8</v>
      </c>
      <c r="M152" s="13">
        <v>804</v>
      </c>
      <c r="N152" s="6"/>
      <c r="O152" s="12" t="s">
        <v>71</v>
      </c>
      <c r="P152" s="11" t="s">
        <v>31</v>
      </c>
      <c r="Q152" s="66">
        <v>1714.9</v>
      </c>
      <c r="R152" s="66">
        <v>1714.9</v>
      </c>
      <c r="S152" s="66">
        <f t="shared" si="4"/>
        <v>0</v>
      </c>
      <c r="T152" s="73">
        <f t="shared" si="5"/>
        <v>100</v>
      </c>
    </row>
    <row r="153" spans="1:20" ht="53.25" customHeight="1">
      <c r="A153" s="52"/>
      <c r="B153" s="10"/>
      <c r="C153" s="10"/>
      <c r="D153" s="8"/>
      <c r="E153" s="8"/>
      <c r="F153" s="19"/>
      <c r="G153" s="62"/>
      <c r="H153" s="75" t="s">
        <v>30</v>
      </c>
      <c r="I153" s="75"/>
      <c r="J153" s="75"/>
      <c r="K153" s="76"/>
      <c r="L153" s="14">
        <v>8</v>
      </c>
      <c r="M153" s="13">
        <v>804</v>
      </c>
      <c r="N153" s="6"/>
      <c r="O153" s="12" t="s">
        <v>71</v>
      </c>
      <c r="P153" s="11" t="s">
        <v>29</v>
      </c>
      <c r="Q153" s="66">
        <v>517.9</v>
      </c>
      <c r="R153" s="66">
        <v>517.9</v>
      </c>
      <c r="S153" s="66">
        <f t="shared" si="4"/>
        <v>0</v>
      </c>
      <c r="T153" s="73">
        <f t="shared" si="5"/>
        <v>100.00000000000001</v>
      </c>
    </row>
    <row r="154" spans="1:20" ht="32.25" customHeight="1">
      <c r="A154" s="52"/>
      <c r="B154" s="10"/>
      <c r="C154" s="10"/>
      <c r="D154" s="8"/>
      <c r="E154" s="8"/>
      <c r="F154" s="68"/>
      <c r="G154" s="77" t="s">
        <v>70</v>
      </c>
      <c r="H154" s="77"/>
      <c r="I154" s="77"/>
      <c r="J154" s="77"/>
      <c r="K154" s="78"/>
      <c r="L154" s="14">
        <v>8</v>
      </c>
      <c r="M154" s="13">
        <v>804</v>
      </c>
      <c r="N154" s="6"/>
      <c r="O154" s="12" t="s">
        <v>68</v>
      </c>
      <c r="P154" s="11">
        <v>0</v>
      </c>
      <c r="Q154" s="66">
        <v>275.32</v>
      </c>
      <c r="R154" s="66">
        <v>175</v>
      </c>
      <c r="S154" s="66">
        <f t="shared" si="4"/>
        <v>100.32</v>
      </c>
      <c r="T154" s="73">
        <f t="shared" si="5"/>
        <v>63.562400116228389</v>
      </c>
    </row>
    <row r="155" spans="1:20" ht="32.25" customHeight="1">
      <c r="A155" s="52"/>
      <c r="B155" s="10"/>
      <c r="C155" s="10"/>
      <c r="D155" s="8"/>
      <c r="E155" s="8"/>
      <c r="F155" s="19"/>
      <c r="G155" s="62"/>
      <c r="H155" s="75" t="s">
        <v>70</v>
      </c>
      <c r="I155" s="75"/>
      <c r="J155" s="75"/>
      <c r="K155" s="76"/>
      <c r="L155" s="14">
        <v>8</v>
      </c>
      <c r="M155" s="13">
        <v>804</v>
      </c>
      <c r="N155" s="6"/>
      <c r="O155" s="12" t="s">
        <v>68</v>
      </c>
      <c r="P155" s="11" t="s">
        <v>69</v>
      </c>
      <c r="Q155" s="66">
        <v>79.664000000000001</v>
      </c>
      <c r="R155" s="66">
        <v>35.700000000000003</v>
      </c>
      <c r="S155" s="66">
        <f t="shared" si="4"/>
        <v>43.963999999999999</v>
      </c>
      <c r="T155" s="73">
        <f t="shared" si="5"/>
        <v>44.813215505121512</v>
      </c>
    </row>
    <row r="156" spans="1:20" ht="32.25" customHeight="1">
      <c r="A156" s="52"/>
      <c r="B156" s="10"/>
      <c r="C156" s="10"/>
      <c r="D156" s="8"/>
      <c r="E156" s="8"/>
      <c r="F156" s="19"/>
      <c r="G156" s="62"/>
      <c r="H156" s="75" t="s">
        <v>25</v>
      </c>
      <c r="I156" s="75"/>
      <c r="J156" s="75"/>
      <c r="K156" s="76"/>
      <c r="L156" s="14">
        <v>8</v>
      </c>
      <c r="M156" s="13">
        <v>804</v>
      </c>
      <c r="N156" s="6"/>
      <c r="O156" s="12" t="s">
        <v>68</v>
      </c>
      <c r="P156" s="11" t="s">
        <v>23</v>
      </c>
      <c r="Q156" s="66">
        <v>195.65600000000001</v>
      </c>
      <c r="R156" s="66">
        <v>139.30000000000001</v>
      </c>
      <c r="S156" s="66">
        <f t="shared" si="4"/>
        <v>56.355999999999995</v>
      </c>
      <c r="T156" s="73">
        <f t="shared" si="5"/>
        <v>71.196385492905918</v>
      </c>
    </row>
    <row r="157" spans="1:20" ht="12.75" customHeight="1">
      <c r="A157" s="52"/>
      <c r="B157" s="10"/>
      <c r="C157" s="10"/>
      <c r="D157" s="8"/>
      <c r="E157" s="8"/>
      <c r="F157" s="68"/>
      <c r="G157" s="77" t="s">
        <v>67</v>
      </c>
      <c r="H157" s="77"/>
      <c r="I157" s="77"/>
      <c r="J157" s="77"/>
      <c r="K157" s="78"/>
      <c r="L157" s="14">
        <v>8</v>
      </c>
      <c r="M157" s="13">
        <v>804</v>
      </c>
      <c r="N157" s="6"/>
      <c r="O157" s="12" t="s">
        <v>63</v>
      </c>
      <c r="P157" s="11">
        <v>0</v>
      </c>
      <c r="Q157" s="66">
        <v>2459.2930000000001</v>
      </c>
      <c r="R157" s="66">
        <v>2459.2930000000001</v>
      </c>
      <c r="S157" s="66">
        <f t="shared" si="4"/>
        <v>0</v>
      </c>
      <c r="T157" s="73">
        <f t="shared" si="5"/>
        <v>100</v>
      </c>
    </row>
    <row r="158" spans="1:20" ht="12.75" customHeight="1">
      <c r="A158" s="52"/>
      <c r="B158" s="10"/>
      <c r="C158" s="10"/>
      <c r="D158" s="8"/>
      <c r="E158" s="8"/>
      <c r="F158" s="19"/>
      <c r="G158" s="62"/>
      <c r="H158" s="75" t="s">
        <v>66</v>
      </c>
      <c r="I158" s="75"/>
      <c r="J158" s="75"/>
      <c r="K158" s="76"/>
      <c r="L158" s="14">
        <v>8</v>
      </c>
      <c r="M158" s="13">
        <v>804</v>
      </c>
      <c r="N158" s="6"/>
      <c r="O158" s="12" t="s">
        <v>63</v>
      </c>
      <c r="P158" s="11" t="s">
        <v>65</v>
      </c>
      <c r="Q158" s="66">
        <v>1888.8579999999999</v>
      </c>
      <c r="R158" s="66">
        <v>1888.8579999999999</v>
      </c>
      <c r="S158" s="66">
        <f t="shared" si="4"/>
        <v>0</v>
      </c>
      <c r="T158" s="73">
        <f t="shared" si="5"/>
        <v>99.999999999999986</v>
      </c>
    </row>
    <row r="159" spans="1:20" ht="42.75" customHeight="1">
      <c r="A159" s="52"/>
      <c r="B159" s="10"/>
      <c r="C159" s="10"/>
      <c r="D159" s="8"/>
      <c r="E159" s="8"/>
      <c r="F159" s="19"/>
      <c r="G159" s="62"/>
      <c r="H159" s="75" t="s">
        <v>64</v>
      </c>
      <c r="I159" s="75"/>
      <c r="J159" s="75"/>
      <c r="K159" s="76"/>
      <c r="L159" s="14">
        <v>8</v>
      </c>
      <c r="M159" s="13">
        <v>804</v>
      </c>
      <c r="N159" s="6"/>
      <c r="O159" s="12" t="s">
        <v>63</v>
      </c>
      <c r="P159" s="11" t="s">
        <v>62</v>
      </c>
      <c r="Q159" s="66">
        <v>570.43499999999995</v>
      </c>
      <c r="R159" s="66">
        <v>570.43499999999995</v>
      </c>
      <c r="S159" s="66">
        <f t="shared" si="4"/>
        <v>0</v>
      </c>
      <c r="T159" s="73">
        <f t="shared" si="5"/>
        <v>100</v>
      </c>
    </row>
    <row r="160" spans="1:20" ht="32.25" customHeight="1">
      <c r="A160" s="52"/>
      <c r="B160" s="10"/>
      <c r="C160" s="10"/>
      <c r="D160" s="8"/>
      <c r="E160" s="8"/>
      <c r="F160" s="68"/>
      <c r="G160" s="77" t="s">
        <v>61</v>
      </c>
      <c r="H160" s="77"/>
      <c r="I160" s="77"/>
      <c r="J160" s="77"/>
      <c r="K160" s="78"/>
      <c r="L160" s="14">
        <v>8</v>
      </c>
      <c r="M160" s="13">
        <v>804</v>
      </c>
      <c r="N160" s="6"/>
      <c r="O160" s="12" t="s">
        <v>60</v>
      </c>
      <c r="P160" s="11">
        <v>0</v>
      </c>
      <c r="Q160" s="66">
        <v>4305.4589999999998</v>
      </c>
      <c r="R160" s="66">
        <v>4219.509</v>
      </c>
      <c r="S160" s="66">
        <f t="shared" si="4"/>
        <v>85.949999999999818</v>
      </c>
      <c r="T160" s="73">
        <f t="shared" si="5"/>
        <v>98.003697166782914</v>
      </c>
    </row>
    <row r="161" spans="1:20" ht="63.75" customHeight="1">
      <c r="A161" s="52"/>
      <c r="B161" s="10"/>
      <c r="C161" s="10"/>
      <c r="D161" s="8"/>
      <c r="E161" s="8"/>
      <c r="F161" s="19"/>
      <c r="G161" s="62"/>
      <c r="H161" s="75" t="s">
        <v>20</v>
      </c>
      <c r="I161" s="75"/>
      <c r="J161" s="75"/>
      <c r="K161" s="76"/>
      <c r="L161" s="14">
        <v>8</v>
      </c>
      <c r="M161" s="13">
        <v>804</v>
      </c>
      <c r="N161" s="6"/>
      <c r="O161" s="12" t="s">
        <v>60</v>
      </c>
      <c r="P161" s="11" t="s">
        <v>18</v>
      </c>
      <c r="Q161" s="66">
        <v>4305.4589999999998</v>
      </c>
      <c r="R161" s="66">
        <v>4219.509</v>
      </c>
      <c r="S161" s="66">
        <f t="shared" si="4"/>
        <v>85.949999999999818</v>
      </c>
      <c r="T161" s="73">
        <f t="shared" si="5"/>
        <v>98.003697166782914</v>
      </c>
    </row>
    <row r="162" spans="1:20" ht="32.25" customHeight="1">
      <c r="A162" s="52"/>
      <c r="B162" s="10"/>
      <c r="C162" s="10"/>
      <c r="D162" s="8"/>
      <c r="E162" s="8"/>
      <c r="F162" s="19"/>
      <c r="G162" s="62"/>
      <c r="H162" s="75" t="s">
        <v>25</v>
      </c>
      <c r="I162" s="75"/>
      <c r="J162" s="75"/>
      <c r="K162" s="76"/>
      <c r="L162" s="14">
        <v>8</v>
      </c>
      <c r="M162" s="13">
        <v>804</v>
      </c>
      <c r="N162" s="6"/>
      <c r="O162" s="12" t="s">
        <v>59</v>
      </c>
      <c r="P162" s="11" t="s">
        <v>23</v>
      </c>
      <c r="Q162" s="66">
        <v>1000</v>
      </c>
      <c r="R162" s="66">
        <v>1000</v>
      </c>
      <c r="S162" s="66">
        <f t="shared" si="4"/>
        <v>0</v>
      </c>
      <c r="T162" s="73">
        <f t="shared" si="5"/>
        <v>100</v>
      </c>
    </row>
    <row r="163" spans="1:20" ht="32.25" customHeight="1">
      <c r="A163" s="52"/>
      <c r="B163" s="10"/>
      <c r="C163" s="10"/>
      <c r="D163" s="8"/>
      <c r="E163" s="8"/>
      <c r="F163" s="19"/>
      <c r="G163" s="62"/>
      <c r="H163" s="75" t="s">
        <v>25</v>
      </c>
      <c r="I163" s="75"/>
      <c r="J163" s="75"/>
      <c r="K163" s="76"/>
      <c r="L163" s="14">
        <v>8</v>
      </c>
      <c r="M163" s="13">
        <v>804</v>
      </c>
      <c r="N163" s="6"/>
      <c r="O163" s="12" t="s">
        <v>58</v>
      </c>
      <c r="P163" s="11" t="s">
        <v>23</v>
      </c>
      <c r="Q163" s="66">
        <v>11994.831</v>
      </c>
      <c r="R163" s="67">
        <v>4614.8450000000003</v>
      </c>
      <c r="S163" s="66">
        <f t="shared" si="4"/>
        <v>7379.9859999999999</v>
      </c>
      <c r="T163" s="73">
        <f t="shared" si="5"/>
        <v>38.473614175972969</v>
      </c>
    </row>
    <row r="164" spans="1:20" ht="12.75" customHeight="1">
      <c r="A164" s="52"/>
      <c r="B164" s="10" t="s">
        <v>0</v>
      </c>
      <c r="C164" s="10"/>
      <c r="D164" s="8"/>
      <c r="E164" s="8"/>
      <c r="F164" s="19"/>
      <c r="G164" s="9"/>
      <c r="H164" s="8"/>
      <c r="I164" s="8"/>
      <c r="J164" s="19"/>
      <c r="K164" s="18"/>
      <c r="L164" s="17"/>
      <c r="M164" s="7"/>
      <c r="N164" s="15"/>
      <c r="O164" s="16"/>
      <c r="P164" s="15"/>
      <c r="Q164" s="66"/>
      <c r="R164" s="66"/>
      <c r="S164" s="66"/>
      <c r="T164" s="73"/>
    </row>
    <row r="165" spans="1:20" ht="12.75" customHeight="1">
      <c r="A165" s="52"/>
      <c r="B165" s="80" t="s">
        <v>57</v>
      </c>
      <c r="C165" s="80"/>
      <c r="D165" s="80"/>
      <c r="E165" s="80"/>
      <c r="F165" s="80"/>
      <c r="G165" s="80"/>
      <c r="H165" s="80"/>
      <c r="I165" s="80"/>
      <c r="J165" s="80"/>
      <c r="K165" s="81"/>
      <c r="L165" s="14">
        <v>10</v>
      </c>
      <c r="M165" s="13">
        <v>0</v>
      </c>
      <c r="N165" s="6"/>
      <c r="O165" s="12">
        <v>0</v>
      </c>
      <c r="P165" s="11">
        <v>0</v>
      </c>
      <c r="Q165" s="66">
        <v>78257.590169999996</v>
      </c>
      <c r="R165" s="66">
        <f>R166+R172+R178</f>
        <v>59527.293790000003</v>
      </c>
      <c r="S165" s="66">
        <f t="shared" si="4"/>
        <v>18730.296379999992</v>
      </c>
      <c r="T165" s="73">
        <f t="shared" si="5"/>
        <v>76.065840592188025</v>
      </c>
    </row>
    <row r="166" spans="1:20" ht="12.75" customHeight="1">
      <c r="A166" s="52"/>
      <c r="B166" s="61"/>
      <c r="C166" s="80" t="s">
        <v>56</v>
      </c>
      <c r="D166" s="80"/>
      <c r="E166" s="80"/>
      <c r="F166" s="80"/>
      <c r="G166" s="80"/>
      <c r="H166" s="80"/>
      <c r="I166" s="80"/>
      <c r="J166" s="80"/>
      <c r="K166" s="81"/>
      <c r="L166" s="14">
        <v>10</v>
      </c>
      <c r="M166" s="13">
        <v>1003</v>
      </c>
      <c r="N166" s="6"/>
      <c r="O166" s="12">
        <v>0</v>
      </c>
      <c r="P166" s="11">
        <v>0</v>
      </c>
      <c r="Q166" s="66">
        <v>12375.759</v>
      </c>
      <c r="R166" s="66">
        <f>R167+R169+R171</f>
        <v>12374.959000000001</v>
      </c>
      <c r="S166" s="66">
        <f t="shared" si="4"/>
        <v>0.7999999999992724</v>
      </c>
      <c r="T166" s="73">
        <f t="shared" si="5"/>
        <v>99.993535750009357</v>
      </c>
    </row>
    <row r="167" spans="1:20" ht="32.25" customHeight="1">
      <c r="A167" s="52"/>
      <c r="B167" s="10"/>
      <c r="C167" s="10"/>
      <c r="D167" s="8"/>
      <c r="E167" s="8"/>
      <c r="F167" s="68"/>
      <c r="G167" s="77" t="s">
        <v>55</v>
      </c>
      <c r="H167" s="77"/>
      <c r="I167" s="77"/>
      <c r="J167" s="77"/>
      <c r="K167" s="78"/>
      <c r="L167" s="14">
        <v>10</v>
      </c>
      <c r="M167" s="13">
        <v>1003</v>
      </c>
      <c r="N167" s="6"/>
      <c r="O167" s="12" t="s">
        <v>54</v>
      </c>
      <c r="P167" s="11">
        <v>0</v>
      </c>
      <c r="Q167" s="66">
        <v>996</v>
      </c>
      <c r="R167" s="66">
        <v>996</v>
      </c>
      <c r="S167" s="66">
        <f t="shared" si="4"/>
        <v>0</v>
      </c>
      <c r="T167" s="73">
        <f t="shared" si="5"/>
        <v>99.999999999999986</v>
      </c>
    </row>
    <row r="168" spans="1:20" ht="12.75" customHeight="1">
      <c r="A168" s="52"/>
      <c r="B168" s="10"/>
      <c r="C168" s="10"/>
      <c r="D168" s="8"/>
      <c r="E168" s="8"/>
      <c r="F168" s="19"/>
      <c r="G168" s="62"/>
      <c r="H168" s="75" t="s">
        <v>52</v>
      </c>
      <c r="I168" s="75"/>
      <c r="J168" s="75"/>
      <c r="K168" s="76"/>
      <c r="L168" s="14">
        <v>10</v>
      </c>
      <c r="M168" s="13">
        <v>1003</v>
      </c>
      <c r="N168" s="6"/>
      <c r="O168" s="12" t="s">
        <v>54</v>
      </c>
      <c r="P168" s="11" t="s">
        <v>50</v>
      </c>
      <c r="Q168" s="66">
        <v>996</v>
      </c>
      <c r="R168" s="66">
        <v>996</v>
      </c>
      <c r="S168" s="66">
        <f t="shared" si="4"/>
        <v>0</v>
      </c>
      <c r="T168" s="73">
        <f t="shared" si="5"/>
        <v>99.999999999999986</v>
      </c>
    </row>
    <row r="169" spans="1:20" ht="42.75" customHeight="1">
      <c r="A169" s="52"/>
      <c r="B169" s="10"/>
      <c r="C169" s="10"/>
      <c r="D169" s="8"/>
      <c r="E169" s="8"/>
      <c r="F169" s="68"/>
      <c r="G169" s="77" t="s">
        <v>53</v>
      </c>
      <c r="H169" s="77"/>
      <c r="I169" s="77"/>
      <c r="J169" s="77"/>
      <c r="K169" s="78"/>
      <c r="L169" s="14">
        <v>10</v>
      </c>
      <c r="M169" s="13">
        <v>1003</v>
      </c>
      <c r="N169" s="6"/>
      <c r="O169" s="12" t="s">
        <v>51</v>
      </c>
      <c r="P169" s="11">
        <v>0</v>
      </c>
      <c r="Q169" s="66">
        <v>10384.799999999999</v>
      </c>
      <c r="R169" s="66">
        <v>10384</v>
      </c>
      <c r="S169" s="66">
        <f t="shared" si="4"/>
        <v>0.7999999999992724</v>
      </c>
      <c r="T169" s="73">
        <f t="shared" si="5"/>
        <v>99.992296433248598</v>
      </c>
    </row>
    <row r="170" spans="1:20" ht="12.75" customHeight="1">
      <c r="A170" s="52"/>
      <c r="B170" s="10"/>
      <c r="C170" s="10"/>
      <c r="D170" s="8"/>
      <c r="E170" s="8"/>
      <c r="F170" s="19"/>
      <c r="G170" s="62"/>
      <c r="H170" s="75" t="s">
        <v>52</v>
      </c>
      <c r="I170" s="75"/>
      <c r="J170" s="75"/>
      <c r="K170" s="76"/>
      <c r="L170" s="14">
        <v>10</v>
      </c>
      <c r="M170" s="13">
        <v>1003</v>
      </c>
      <c r="N170" s="6"/>
      <c r="O170" s="12" t="s">
        <v>51</v>
      </c>
      <c r="P170" s="11" t="s">
        <v>50</v>
      </c>
      <c r="Q170" s="66">
        <v>10384.799999999999</v>
      </c>
      <c r="R170" s="66">
        <v>10384</v>
      </c>
      <c r="S170" s="66">
        <f t="shared" si="4"/>
        <v>0.7999999999992724</v>
      </c>
      <c r="T170" s="73">
        <f t="shared" si="5"/>
        <v>99.992296433248598</v>
      </c>
    </row>
    <row r="171" spans="1:20" ht="21.75" customHeight="1">
      <c r="A171" s="52"/>
      <c r="B171" s="10"/>
      <c r="C171" s="10"/>
      <c r="D171" s="8"/>
      <c r="E171" s="8"/>
      <c r="F171" s="19"/>
      <c r="G171" s="62"/>
      <c r="H171" s="75" t="s">
        <v>49</v>
      </c>
      <c r="I171" s="75"/>
      <c r="J171" s="75"/>
      <c r="K171" s="76"/>
      <c r="L171" s="14">
        <v>10</v>
      </c>
      <c r="M171" s="13">
        <v>1003</v>
      </c>
      <c r="N171" s="6"/>
      <c r="O171" s="12" t="s">
        <v>48</v>
      </c>
      <c r="P171" s="11" t="s">
        <v>47</v>
      </c>
      <c r="Q171" s="66">
        <v>994.95899999999995</v>
      </c>
      <c r="R171" s="66">
        <v>994.95899999999995</v>
      </c>
      <c r="S171" s="66">
        <f t="shared" si="4"/>
        <v>0</v>
      </c>
      <c r="T171" s="73">
        <f t="shared" si="5"/>
        <v>100</v>
      </c>
    </row>
    <row r="172" spans="1:20" ht="12.75" customHeight="1">
      <c r="A172" s="52"/>
      <c r="B172" s="61"/>
      <c r="C172" s="80" t="s">
        <v>46</v>
      </c>
      <c r="D172" s="80"/>
      <c r="E172" s="80"/>
      <c r="F172" s="80"/>
      <c r="G172" s="80"/>
      <c r="H172" s="80"/>
      <c r="I172" s="80"/>
      <c r="J172" s="80"/>
      <c r="K172" s="81"/>
      <c r="L172" s="14">
        <v>10</v>
      </c>
      <c r="M172" s="13">
        <v>1004</v>
      </c>
      <c r="N172" s="6"/>
      <c r="O172" s="12">
        <v>0</v>
      </c>
      <c r="P172" s="11">
        <v>0</v>
      </c>
      <c r="Q172" s="66">
        <v>64057.924169999998</v>
      </c>
      <c r="R172" s="66">
        <f>R174+R176+R177</f>
        <v>45566.33481</v>
      </c>
      <c r="S172" s="66">
        <f t="shared" si="4"/>
        <v>18491.589359999998</v>
      </c>
      <c r="T172" s="73">
        <f t="shared" si="5"/>
        <v>71.133018124461643</v>
      </c>
    </row>
    <row r="173" spans="1:20" ht="42.75" customHeight="1">
      <c r="A173" s="52"/>
      <c r="B173" s="10"/>
      <c r="C173" s="10"/>
      <c r="D173" s="8"/>
      <c r="E173" s="8"/>
      <c r="F173" s="68"/>
      <c r="G173" s="77" t="s">
        <v>45</v>
      </c>
      <c r="H173" s="77"/>
      <c r="I173" s="77"/>
      <c r="J173" s="77"/>
      <c r="K173" s="78"/>
      <c r="L173" s="14">
        <v>10</v>
      </c>
      <c r="M173" s="13">
        <v>1004</v>
      </c>
      <c r="N173" s="6"/>
      <c r="O173" s="12" t="s">
        <v>43</v>
      </c>
      <c r="P173" s="11">
        <v>0</v>
      </c>
      <c r="Q173" s="66">
        <v>24039.356</v>
      </c>
      <c r="R173" s="66">
        <v>20680.77981</v>
      </c>
      <c r="S173" s="66">
        <f t="shared" si="4"/>
        <v>3358.5761899999998</v>
      </c>
      <c r="T173" s="73">
        <f t="shared" si="5"/>
        <v>86.028842910766826</v>
      </c>
    </row>
    <row r="174" spans="1:20" ht="32.25" customHeight="1">
      <c r="A174" s="52"/>
      <c r="B174" s="10"/>
      <c r="C174" s="10"/>
      <c r="D174" s="8"/>
      <c r="E174" s="8"/>
      <c r="F174" s="19"/>
      <c r="G174" s="62"/>
      <c r="H174" s="75" t="s">
        <v>44</v>
      </c>
      <c r="I174" s="75"/>
      <c r="J174" s="75"/>
      <c r="K174" s="76"/>
      <c r="L174" s="14">
        <v>10</v>
      </c>
      <c r="M174" s="13">
        <v>1004</v>
      </c>
      <c r="N174" s="6"/>
      <c r="O174" s="12" t="s">
        <v>43</v>
      </c>
      <c r="P174" s="11" t="s">
        <v>42</v>
      </c>
      <c r="Q174" s="66">
        <v>24039.356</v>
      </c>
      <c r="R174" s="66">
        <v>20680.77981</v>
      </c>
      <c r="S174" s="66">
        <f t="shared" si="4"/>
        <v>3358.5761899999998</v>
      </c>
      <c r="T174" s="73">
        <f t="shared" si="5"/>
        <v>86.028842910766826</v>
      </c>
    </row>
    <row r="175" spans="1:20" ht="74.25" customHeight="1">
      <c r="A175" s="52"/>
      <c r="B175" s="10"/>
      <c r="C175" s="10"/>
      <c r="D175" s="8"/>
      <c r="E175" s="8"/>
      <c r="F175" s="68"/>
      <c r="G175" s="77" t="s">
        <v>41</v>
      </c>
      <c r="H175" s="77"/>
      <c r="I175" s="77"/>
      <c r="J175" s="77"/>
      <c r="K175" s="78"/>
      <c r="L175" s="14">
        <v>10</v>
      </c>
      <c r="M175" s="13">
        <v>1004</v>
      </c>
      <c r="N175" s="6"/>
      <c r="O175" s="12" t="s">
        <v>39</v>
      </c>
      <c r="P175" s="11">
        <v>0</v>
      </c>
      <c r="Q175" s="66">
        <v>39800.699999999997</v>
      </c>
      <c r="R175" s="66">
        <v>24885.555</v>
      </c>
      <c r="S175" s="66">
        <f t="shared" si="4"/>
        <v>14915.144999999997</v>
      </c>
      <c r="T175" s="73">
        <f t="shared" si="5"/>
        <v>62.525420407178778</v>
      </c>
    </row>
    <row r="176" spans="1:20" ht="21.75" customHeight="1">
      <c r="A176" s="52"/>
      <c r="B176" s="10"/>
      <c r="C176" s="10"/>
      <c r="D176" s="8"/>
      <c r="E176" s="8"/>
      <c r="F176" s="19"/>
      <c r="G176" s="62"/>
      <c r="H176" s="75" t="s">
        <v>40</v>
      </c>
      <c r="I176" s="75"/>
      <c r="J176" s="75"/>
      <c r="K176" s="76"/>
      <c r="L176" s="14">
        <v>10</v>
      </c>
      <c r="M176" s="13">
        <v>1004</v>
      </c>
      <c r="N176" s="6"/>
      <c r="O176" s="12" t="s">
        <v>39</v>
      </c>
      <c r="P176" s="11" t="s">
        <v>38</v>
      </c>
      <c r="Q176" s="66">
        <v>39800.699999999997</v>
      </c>
      <c r="R176" s="66">
        <v>24885.555</v>
      </c>
      <c r="S176" s="66">
        <f t="shared" si="4"/>
        <v>14915.144999999997</v>
      </c>
      <c r="T176" s="73">
        <f t="shared" si="5"/>
        <v>62.525420407178778</v>
      </c>
    </row>
    <row r="177" spans="1:20" ht="32.25" customHeight="1">
      <c r="A177" s="52"/>
      <c r="B177" s="10"/>
      <c r="C177" s="10"/>
      <c r="D177" s="8"/>
      <c r="E177" s="8"/>
      <c r="F177" s="19"/>
      <c r="G177" s="62"/>
      <c r="H177" s="75" t="s">
        <v>37</v>
      </c>
      <c r="I177" s="75"/>
      <c r="J177" s="75"/>
      <c r="K177" s="76"/>
      <c r="L177" s="14">
        <v>10</v>
      </c>
      <c r="M177" s="13">
        <v>1004</v>
      </c>
      <c r="N177" s="6"/>
      <c r="O177" s="12" t="s">
        <v>36</v>
      </c>
      <c r="P177" s="11" t="s">
        <v>35</v>
      </c>
      <c r="Q177" s="66">
        <v>217.86817000000002</v>
      </c>
      <c r="R177" s="66">
        <v>0</v>
      </c>
      <c r="S177" s="66">
        <f t="shared" si="4"/>
        <v>217.86817000000002</v>
      </c>
      <c r="T177" s="73">
        <f t="shared" si="5"/>
        <v>0</v>
      </c>
    </row>
    <row r="178" spans="1:20" ht="21.75" customHeight="1">
      <c r="A178" s="52"/>
      <c r="B178" s="61"/>
      <c r="C178" s="80" t="s">
        <v>34</v>
      </c>
      <c r="D178" s="80"/>
      <c r="E178" s="80"/>
      <c r="F178" s="80"/>
      <c r="G178" s="80"/>
      <c r="H178" s="80"/>
      <c r="I178" s="80"/>
      <c r="J178" s="80"/>
      <c r="K178" s="81"/>
      <c r="L178" s="14">
        <v>10</v>
      </c>
      <c r="M178" s="13">
        <v>1006</v>
      </c>
      <c r="N178" s="6"/>
      <c r="O178" s="12">
        <v>0</v>
      </c>
      <c r="P178" s="11">
        <v>0</v>
      </c>
      <c r="Q178" s="66">
        <v>1823.9069999999999</v>
      </c>
      <c r="R178" s="66">
        <v>1585.9999800000001</v>
      </c>
      <c r="S178" s="66">
        <f t="shared" si="4"/>
        <v>237.90701999999987</v>
      </c>
      <c r="T178" s="73">
        <f t="shared" si="5"/>
        <v>86.956186910845801</v>
      </c>
    </row>
    <row r="179" spans="1:20" ht="21.75" customHeight="1">
      <c r="A179" s="52"/>
      <c r="B179" s="10"/>
      <c r="C179" s="10"/>
      <c r="D179" s="8"/>
      <c r="E179" s="8"/>
      <c r="F179" s="19"/>
      <c r="G179" s="62"/>
      <c r="H179" s="75" t="s">
        <v>32</v>
      </c>
      <c r="I179" s="75"/>
      <c r="J179" s="75"/>
      <c r="K179" s="76"/>
      <c r="L179" s="14">
        <v>10</v>
      </c>
      <c r="M179" s="13">
        <v>1006</v>
      </c>
      <c r="N179" s="6"/>
      <c r="O179" s="12" t="s">
        <v>33</v>
      </c>
      <c r="P179" s="11" t="s">
        <v>31</v>
      </c>
      <c r="Q179" s="66">
        <v>609.06299999999999</v>
      </c>
      <c r="R179" s="66">
        <v>609.06299999999999</v>
      </c>
      <c r="S179" s="66">
        <f t="shared" si="4"/>
        <v>0</v>
      </c>
      <c r="T179" s="73">
        <f t="shared" si="5"/>
        <v>100</v>
      </c>
    </row>
    <row r="180" spans="1:20" ht="53.25" customHeight="1">
      <c r="A180" s="52"/>
      <c r="B180" s="10"/>
      <c r="C180" s="10"/>
      <c r="D180" s="8"/>
      <c r="E180" s="8"/>
      <c r="F180" s="19"/>
      <c r="G180" s="62"/>
      <c r="H180" s="75" t="s">
        <v>30</v>
      </c>
      <c r="I180" s="75"/>
      <c r="J180" s="75"/>
      <c r="K180" s="76"/>
      <c r="L180" s="14">
        <v>10</v>
      </c>
      <c r="M180" s="13">
        <v>1006</v>
      </c>
      <c r="N180" s="6"/>
      <c r="O180" s="12" t="s">
        <v>33</v>
      </c>
      <c r="P180" s="11" t="s">
        <v>29</v>
      </c>
      <c r="Q180" s="66">
        <v>183.93698999999998</v>
      </c>
      <c r="R180" s="66">
        <v>183.93698999999998</v>
      </c>
      <c r="S180" s="66">
        <f t="shared" si="4"/>
        <v>0</v>
      </c>
      <c r="T180" s="73">
        <f t="shared" si="5"/>
        <v>100</v>
      </c>
    </row>
    <row r="181" spans="1:20" ht="32.25" customHeight="1">
      <c r="A181" s="52"/>
      <c r="B181" s="10"/>
      <c r="C181" s="10"/>
      <c r="D181" s="8"/>
      <c r="E181" s="8"/>
      <c r="F181" s="19"/>
      <c r="G181" s="62"/>
      <c r="H181" s="75" t="s">
        <v>25</v>
      </c>
      <c r="I181" s="75"/>
      <c r="J181" s="75"/>
      <c r="K181" s="76"/>
      <c r="L181" s="14">
        <v>10</v>
      </c>
      <c r="M181" s="13">
        <v>1006</v>
      </c>
      <c r="N181" s="6"/>
      <c r="O181" s="12" t="s">
        <v>33</v>
      </c>
      <c r="P181" s="11" t="s">
        <v>23</v>
      </c>
      <c r="Q181" s="66">
        <v>158.60701</v>
      </c>
      <c r="R181" s="66">
        <v>0</v>
      </c>
      <c r="S181" s="66">
        <f t="shared" si="4"/>
        <v>158.60701</v>
      </c>
      <c r="T181" s="73">
        <f t="shared" si="5"/>
        <v>0</v>
      </c>
    </row>
    <row r="182" spans="1:20" ht="21.75" customHeight="1">
      <c r="A182" s="52"/>
      <c r="B182" s="10"/>
      <c r="C182" s="10"/>
      <c r="D182" s="8"/>
      <c r="E182" s="8"/>
      <c r="F182" s="19"/>
      <c r="G182" s="62"/>
      <c r="H182" s="75" t="s">
        <v>32</v>
      </c>
      <c r="I182" s="75"/>
      <c r="J182" s="75"/>
      <c r="K182" s="76"/>
      <c r="L182" s="14">
        <v>10</v>
      </c>
      <c r="M182" s="13">
        <v>1006</v>
      </c>
      <c r="N182" s="6"/>
      <c r="O182" s="12" t="s">
        <v>28</v>
      </c>
      <c r="P182" s="11" t="s">
        <v>31</v>
      </c>
      <c r="Q182" s="66">
        <v>609.06299999999999</v>
      </c>
      <c r="R182" s="66">
        <v>609.06299999999999</v>
      </c>
      <c r="S182" s="66">
        <f t="shared" si="4"/>
        <v>0</v>
      </c>
      <c r="T182" s="73">
        <f t="shared" si="5"/>
        <v>100</v>
      </c>
    </row>
    <row r="183" spans="1:20" ht="53.25" customHeight="1">
      <c r="A183" s="52"/>
      <c r="B183" s="10"/>
      <c r="C183" s="10"/>
      <c r="D183" s="8"/>
      <c r="E183" s="8"/>
      <c r="F183" s="19"/>
      <c r="G183" s="62"/>
      <c r="H183" s="75" t="s">
        <v>30</v>
      </c>
      <c r="I183" s="75"/>
      <c r="J183" s="75"/>
      <c r="K183" s="76"/>
      <c r="L183" s="14">
        <v>10</v>
      </c>
      <c r="M183" s="13">
        <v>1006</v>
      </c>
      <c r="N183" s="6"/>
      <c r="O183" s="12" t="s">
        <v>28</v>
      </c>
      <c r="P183" s="11" t="s">
        <v>29</v>
      </c>
      <c r="Q183" s="66">
        <v>183.93700000000001</v>
      </c>
      <c r="R183" s="66">
        <v>183.93698999999998</v>
      </c>
      <c r="S183" s="66">
        <f t="shared" si="4"/>
        <v>1.0000000031595846E-5</v>
      </c>
      <c r="T183" s="73">
        <f t="shared" si="5"/>
        <v>99.999994563355912</v>
      </c>
    </row>
    <row r="184" spans="1:20" ht="32.25" customHeight="1">
      <c r="A184" s="52"/>
      <c r="B184" s="10"/>
      <c r="C184" s="10"/>
      <c r="D184" s="8"/>
      <c r="E184" s="8"/>
      <c r="F184" s="19"/>
      <c r="G184" s="62"/>
      <c r="H184" s="75" t="s">
        <v>25</v>
      </c>
      <c r="I184" s="75"/>
      <c r="J184" s="75"/>
      <c r="K184" s="76"/>
      <c r="L184" s="14">
        <v>10</v>
      </c>
      <c r="M184" s="13">
        <v>1006</v>
      </c>
      <c r="N184" s="6"/>
      <c r="O184" s="12" t="s">
        <v>28</v>
      </c>
      <c r="P184" s="11" t="s">
        <v>23</v>
      </c>
      <c r="Q184" s="66">
        <v>79.3</v>
      </c>
      <c r="R184" s="66">
        <v>0</v>
      </c>
      <c r="S184" s="66">
        <f t="shared" si="4"/>
        <v>79.3</v>
      </c>
      <c r="T184" s="73">
        <f t="shared" si="5"/>
        <v>0</v>
      </c>
    </row>
    <row r="185" spans="1:20" ht="12.75" customHeight="1">
      <c r="A185" s="52"/>
      <c r="B185" s="10" t="s">
        <v>0</v>
      </c>
      <c r="C185" s="10"/>
      <c r="D185" s="8"/>
      <c r="E185" s="8"/>
      <c r="F185" s="19"/>
      <c r="G185" s="9"/>
      <c r="H185" s="8"/>
      <c r="I185" s="8"/>
      <c r="J185" s="19"/>
      <c r="K185" s="18"/>
      <c r="L185" s="17"/>
      <c r="M185" s="7"/>
      <c r="N185" s="15"/>
      <c r="O185" s="16"/>
      <c r="P185" s="15"/>
      <c r="Q185" s="66"/>
      <c r="R185" s="66"/>
      <c r="S185" s="66"/>
      <c r="T185" s="73"/>
    </row>
    <row r="186" spans="1:20" ht="12.75" customHeight="1">
      <c r="A186" s="52"/>
      <c r="B186" s="80" t="s">
        <v>27</v>
      </c>
      <c r="C186" s="80"/>
      <c r="D186" s="80"/>
      <c r="E186" s="80"/>
      <c r="F186" s="80"/>
      <c r="G186" s="80"/>
      <c r="H186" s="80"/>
      <c r="I186" s="80"/>
      <c r="J186" s="80"/>
      <c r="K186" s="81"/>
      <c r="L186" s="14">
        <v>11</v>
      </c>
      <c r="M186" s="13">
        <v>0</v>
      </c>
      <c r="N186" s="6"/>
      <c r="O186" s="12">
        <v>0</v>
      </c>
      <c r="P186" s="11">
        <v>0</v>
      </c>
      <c r="Q186" s="66">
        <v>1000</v>
      </c>
      <c r="R186" s="66">
        <v>1000</v>
      </c>
      <c r="S186" s="66">
        <f t="shared" si="4"/>
        <v>0</v>
      </c>
      <c r="T186" s="73">
        <f t="shared" si="5"/>
        <v>100</v>
      </c>
    </row>
    <row r="187" spans="1:20" ht="21.75" customHeight="1">
      <c r="A187" s="52"/>
      <c r="B187" s="61"/>
      <c r="C187" s="80" t="s">
        <v>26</v>
      </c>
      <c r="D187" s="80"/>
      <c r="E187" s="80"/>
      <c r="F187" s="80"/>
      <c r="G187" s="80"/>
      <c r="H187" s="80"/>
      <c r="I187" s="80"/>
      <c r="J187" s="80"/>
      <c r="K187" s="81"/>
      <c r="L187" s="14">
        <v>11</v>
      </c>
      <c r="M187" s="13">
        <v>1105</v>
      </c>
      <c r="N187" s="6"/>
      <c r="O187" s="12">
        <v>0</v>
      </c>
      <c r="P187" s="11">
        <v>0</v>
      </c>
      <c r="Q187" s="66">
        <v>1000</v>
      </c>
      <c r="R187" s="66">
        <v>1000</v>
      </c>
      <c r="S187" s="66">
        <f t="shared" si="4"/>
        <v>0</v>
      </c>
      <c r="T187" s="73">
        <f t="shared" si="5"/>
        <v>100</v>
      </c>
    </row>
    <row r="188" spans="1:20" ht="32.25" customHeight="1">
      <c r="A188" s="52"/>
      <c r="B188" s="10"/>
      <c r="C188" s="10"/>
      <c r="D188" s="8"/>
      <c r="E188" s="8"/>
      <c r="F188" s="19"/>
      <c r="G188" s="62"/>
      <c r="H188" s="75" t="s">
        <v>25</v>
      </c>
      <c r="I188" s="75"/>
      <c r="J188" s="75"/>
      <c r="K188" s="76"/>
      <c r="L188" s="14">
        <v>11</v>
      </c>
      <c r="M188" s="13">
        <v>1105</v>
      </c>
      <c r="N188" s="6"/>
      <c r="O188" s="12" t="s">
        <v>24</v>
      </c>
      <c r="P188" s="11" t="s">
        <v>23</v>
      </c>
      <c r="Q188" s="66">
        <v>1000</v>
      </c>
      <c r="R188" s="66">
        <v>1000</v>
      </c>
      <c r="S188" s="66">
        <f t="shared" si="4"/>
        <v>0</v>
      </c>
      <c r="T188" s="73">
        <f t="shared" si="5"/>
        <v>100</v>
      </c>
    </row>
    <row r="189" spans="1:20" ht="12.75" customHeight="1">
      <c r="A189" s="52"/>
      <c r="B189" s="10" t="s">
        <v>0</v>
      </c>
      <c r="C189" s="10"/>
      <c r="D189" s="8"/>
      <c r="E189" s="8"/>
      <c r="F189" s="19"/>
      <c r="G189" s="9"/>
      <c r="H189" s="8"/>
      <c r="I189" s="8"/>
      <c r="J189" s="19"/>
      <c r="K189" s="18"/>
      <c r="L189" s="17"/>
      <c r="M189" s="7"/>
      <c r="N189" s="15"/>
      <c r="O189" s="16"/>
      <c r="P189" s="15"/>
      <c r="Q189" s="66"/>
      <c r="R189" s="66"/>
      <c r="S189" s="66"/>
      <c r="T189" s="73"/>
    </row>
    <row r="190" spans="1:20" ht="12.75" customHeight="1">
      <c r="A190" s="52"/>
      <c r="B190" s="80" t="s">
        <v>22</v>
      </c>
      <c r="C190" s="80"/>
      <c r="D190" s="80"/>
      <c r="E190" s="80"/>
      <c r="F190" s="80"/>
      <c r="G190" s="80"/>
      <c r="H190" s="80"/>
      <c r="I190" s="80"/>
      <c r="J190" s="80"/>
      <c r="K190" s="81"/>
      <c r="L190" s="14">
        <v>12</v>
      </c>
      <c r="M190" s="13">
        <v>0</v>
      </c>
      <c r="N190" s="6"/>
      <c r="O190" s="12">
        <v>0</v>
      </c>
      <c r="P190" s="11">
        <v>0</v>
      </c>
      <c r="Q190" s="66">
        <v>3893.7420000000002</v>
      </c>
      <c r="R190" s="66">
        <v>3719.2330000000002</v>
      </c>
      <c r="S190" s="66">
        <f t="shared" si="4"/>
        <v>174.50900000000001</v>
      </c>
      <c r="T190" s="73">
        <f t="shared" si="5"/>
        <v>95.518218721219839</v>
      </c>
    </row>
    <row r="191" spans="1:20" ht="12.75" customHeight="1">
      <c r="A191" s="52"/>
      <c r="B191" s="61"/>
      <c r="C191" s="80" t="s">
        <v>21</v>
      </c>
      <c r="D191" s="80"/>
      <c r="E191" s="80"/>
      <c r="F191" s="80"/>
      <c r="G191" s="80"/>
      <c r="H191" s="80"/>
      <c r="I191" s="80"/>
      <c r="J191" s="80"/>
      <c r="K191" s="81"/>
      <c r="L191" s="14">
        <v>12</v>
      </c>
      <c r="M191" s="13">
        <v>1202</v>
      </c>
      <c r="N191" s="6"/>
      <c r="O191" s="12">
        <v>0</v>
      </c>
      <c r="P191" s="11">
        <v>0</v>
      </c>
      <c r="Q191" s="66">
        <v>3893.7420000000002</v>
      </c>
      <c r="R191" s="66">
        <v>3719.2330000000002</v>
      </c>
      <c r="S191" s="66">
        <f t="shared" si="4"/>
        <v>174.50900000000001</v>
      </c>
      <c r="T191" s="73">
        <f t="shared" si="5"/>
        <v>95.518218721219839</v>
      </c>
    </row>
    <row r="192" spans="1:20" ht="63.75" customHeight="1">
      <c r="A192" s="52"/>
      <c r="B192" s="10"/>
      <c r="C192" s="10"/>
      <c r="D192" s="8"/>
      <c r="E192" s="8"/>
      <c r="F192" s="19"/>
      <c r="G192" s="62"/>
      <c r="H192" s="75" t="s">
        <v>20</v>
      </c>
      <c r="I192" s="75"/>
      <c r="J192" s="75"/>
      <c r="K192" s="76"/>
      <c r="L192" s="14">
        <v>12</v>
      </c>
      <c r="M192" s="13">
        <v>1202</v>
      </c>
      <c r="N192" s="6"/>
      <c r="O192" s="12" t="s">
        <v>19</v>
      </c>
      <c r="P192" s="11" t="s">
        <v>18</v>
      </c>
      <c r="Q192" s="66">
        <v>3893.7420000000002</v>
      </c>
      <c r="R192" s="66">
        <v>3719.2330000000002</v>
      </c>
      <c r="S192" s="66">
        <f t="shared" si="4"/>
        <v>174.50900000000001</v>
      </c>
      <c r="T192" s="73">
        <f t="shared" si="5"/>
        <v>95.518218721219839</v>
      </c>
    </row>
    <row r="193" spans="1:20" ht="12.75" customHeight="1">
      <c r="A193" s="52"/>
      <c r="B193" s="10" t="s">
        <v>0</v>
      </c>
      <c r="C193" s="10"/>
      <c r="D193" s="8"/>
      <c r="E193" s="8"/>
      <c r="F193" s="19"/>
      <c r="G193" s="9"/>
      <c r="H193" s="8"/>
      <c r="I193" s="8"/>
      <c r="J193" s="19"/>
      <c r="K193" s="18"/>
      <c r="L193" s="17"/>
      <c r="M193" s="7"/>
      <c r="N193" s="15"/>
      <c r="O193" s="16"/>
      <c r="P193" s="15"/>
      <c r="Q193" s="66"/>
      <c r="R193" s="66"/>
      <c r="S193" s="66"/>
      <c r="T193" s="73"/>
    </row>
    <row r="194" spans="1:20" ht="32.25" customHeight="1">
      <c r="A194" s="52"/>
      <c r="B194" s="80" t="s">
        <v>17</v>
      </c>
      <c r="C194" s="80"/>
      <c r="D194" s="80"/>
      <c r="E194" s="80"/>
      <c r="F194" s="80"/>
      <c r="G194" s="80"/>
      <c r="H194" s="80"/>
      <c r="I194" s="80"/>
      <c r="J194" s="80"/>
      <c r="K194" s="81"/>
      <c r="L194" s="14">
        <v>14</v>
      </c>
      <c r="M194" s="13">
        <v>0</v>
      </c>
      <c r="N194" s="6"/>
      <c r="O194" s="12">
        <v>0</v>
      </c>
      <c r="P194" s="11">
        <v>0</v>
      </c>
      <c r="Q194" s="66">
        <v>136863.57562000002</v>
      </c>
      <c r="R194" s="66">
        <v>124389.47862000001</v>
      </c>
      <c r="S194" s="66">
        <f t="shared" si="4"/>
        <v>12474.097000000009</v>
      </c>
      <c r="T194" s="73">
        <f t="shared" si="5"/>
        <v>90.885743746287773</v>
      </c>
    </row>
    <row r="195" spans="1:20" ht="42.75" customHeight="1">
      <c r="A195" s="52"/>
      <c r="B195" s="61"/>
      <c r="C195" s="80" t="s">
        <v>16</v>
      </c>
      <c r="D195" s="80"/>
      <c r="E195" s="80"/>
      <c r="F195" s="80"/>
      <c r="G195" s="80"/>
      <c r="H195" s="80"/>
      <c r="I195" s="80"/>
      <c r="J195" s="80"/>
      <c r="K195" s="81"/>
      <c r="L195" s="14">
        <v>14</v>
      </c>
      <c r="M195" s="13">
        <v>1401</v>
      </c>
      <c r="N195" s="6"/>
      <c r="O195" s="12">
        <v>0</v>
      </c>
      <c r="P195" s="11">
        <v>0</v>
      </c>
      <c r="Q195" s="66">
        <v>131165.579</v>
      </c>
      <c r="R195" s="66">
        <v>118691.482</v>
      </c>
      <c r="S195" s="66">
        <f t="shared" si="4"/>
        <v>12474.096999999994</v>
      </c>
      <c r="T195" s="73">
        <f t="shared" si="5"/>
        <v>90.489809067972018</v>
      </c>
    </row>
    <row r="196" spans="1:20" ht="32.25" customHeight="1">
      <c r="A196" s="52"/>
      <c r="B196" s="10"/>
      <c r="C196" s="10"/>
      <c r="D196" s="8"/>
      <c r="E196" s="8"/>
      <c r="F196" s="68"/>
      <c r="G196" s="77" t="s">
        <v>15</v>
      </c>
      <c r="H196" s="77"/>
      <c r="I196" s="77"/>
      <c r="J196" s="77"/>
      <c r="K196" s="78"/>
      <c r="L196" s="14">
        <v>14</v>
      </c>
      <c r="M196" s="13">
        <v>1401</v>
      </c>
      <c r="N196" s="6"/>
      <c r="O196" s="12" t="s">
        <v>13</v>
      </c>
      <c r="P196" s="11">
        <v>0</v>
      </c>
      <c r="Q196" s="66">
        <v>131165.579</v>
      </c>
      <c r="R196" s="66">
        <v>118691.482</v>
      </c>
      <c r="S196" s="66">
        <f t="shared" si="4"/>
        <v>12474.096999999994</v>
      </c>
      <c r="T196" s="73">
        <f t="shared" si="5"/>
        <v>90.489809067972018</v>
      </c>
    </row>
    <row r="197" spans="1:20" ht="21.75" customHeight="1">
      <c r="A197" s="52"/>
      <c r="B197" s="10"/>
      <c r="C197" s="10"/>
      <c r="D197" s="8"/>
      <c r="E197" s="8"/>
      <c r="F197" s="19"/>
      <c r="G197" s="62"/>
      <c r="H197" s="75" t="s">
        <v>14</v>
      </c>
      <c r="I197" s="75"/>
      <c r="J197" s="75"/>
      <c r="K197" s="76"/>
      <c r="L197" s="14">
        <v>14</v>
      </c>
      <c r="M197" s="13">
        <v>1401</v>
      </c>
      <c r="N197" s="6"/>
      <c r="O197" s="12" t="s">
        <v>13</v>
      </c>
      <c r="P197" s="11" t="s">
        <v>12</v>
      </c>
      <c r="Q197" s="66">
        <v>131165.579</v>
      </c>
      <c r="R197" s="66">
        <v>118691.482</v>
      </c>
      <c r="S197" s="66">
        <f t="shared" si="4"/>
        <v>12474.096999999994</v>
      </c>
      <c r="T197" s="73">
        <f t="shared" si="5"/>
        <v>90.489809067972018</v>
      </c>
    </row>
    <row r="198" spans="1:20" ht="12.75" customHeight="1">
      <c r="A198" s="52"/>
      <c r="B198" s="61"/>
      <c r="C198" s="80" t="s">
        <v>10</v>
      </c>
      <c r="D198" s="80"/>
      <c r="E198" s="80"/>
      <c r="F198" s="80"/>
      <c r="G198" s="80"/>
      <c r="H198" s="80"/>
      <c r="I198" s="80"/>
      <c r="J198" s="80"/>
      <c r="K198" s="81"/>
      <c r="L198" s="14">
        <v>14</v>
      </c>
      <c r="M198" s="13">
        <v>1402</v>
      </c>
      <c r="N198" s="6"/>
      <c r="O198" s="12">
        <v>0</v>
      </c>
      <c r="P198" s="11">
        <v>0</v>
      </c>
      <c r="Q198" s="66">
        <v>2861.9966199999999</v>
      </c>
      <c r="R198" s="66">
        <v>2861.9966199999999</v>
      </c>
      <c r="S198" s="66">
        <f t="shared" si="4"/>
        <v>0</v>
      </c>
      <c r="T198" s="73">
        <f t="shared" si="5"/>
        <v>100</v>
      </c>
    </row>
    <row r="199" spans="1:20" ht="53.25" customHeight="1">
      <c r="A199" s="52"/>
      <c r="B199" s="10"/>
      <c r="C199" s="10"/>
      <c r="D199" s="8"/>
      <c r="E199" s="8"/>
      <c r="F199" s="68"/>
      <c r="G199" s="77" t="s">
        <v>11</v>
      </c>
      <c r="H199" s="77"/>
      <c r="I199" s="77"/>
      <c r="J199" s="77"/>
      <c r="K199" s="78"/>
      <c r="L199" s="14">
        <v>14</v>
      </c>
      <c r="M199" s="13">
        <v>1402</v>
      </c>
      <c r="N199" s="6"/>
      <c r="O199" s="12" t="s">
        <v>9</v>
      </c>
      <c r="P199" s="11">
        <v>0</v>
      </c>
      <c r="Q199" s="66">
        <v>2861.9966199999999</v>
      </c>
      <c r="R199" s="66">
        <v>2861.9966199999999</v>
      </c>
      <c r="S199" s="66">
        <f t="shared" si="4"/>
        <v>0</v>
      </c>
      <c r="T199" s="73">
        <f t="shared" si="5"/>
        <v>100</v>
      </c>
    </row>
    <row r="200" spans="1:20" ht="12.75" customHeight="1">
      <c r="A200" s="52"/>
      <c r="B200" s="10"/>
      <c r="C200" s="10"/>
      <c r="D200" s="8"/>
      <c r="E200" s="8"/>
      <c r="F200" s="19"/>
      <c r="G200" s="62"/>
      <c r="H200" s="75" t="s">
        <v>10</v>
      </c>
      <c r="I200" s="75"/>
      <c r="J200" s="75"/>
      <c r="K200" s="76"/>
      <c r="L200" s="14">
        <v>14</v>
      </c>
      <c r="M200" s="13">
        <v>1402</v>
      </c>
      <c r="N200" s="6"/>
      <c r="O200" s="12" t="s">
        <v>9</v>
      </c>
      <c r="P200" s="11" t="s">
        <v>8</v>
      </c>
      <c r="Q200" s="66">
        <v>2861.9966199999999</v>
      </c>
      <c r="R200" s="66">
        <v>2861.9966199999999</v>
      </c>
      <c r="S200" s="66">
        <f t="shared" si="4"/>
        <v>0</v>
      </c>
      <c r="T200" s="73">
        <f t="shared" si="5"/>
        <v>100</v>
      </c>
    </row>
    <row r="201" spans="1:20" ht="21.75" customHeight="1">
      <c r="A201" s="52"/>
      <c r="B201" s="61"/>
      <c r="C201" s="80" t="s">
        <v>7</v>
      </c>
      <c r="D201" s="80"/>
      <c r="E201" s="80"/>
      <c r="F201" s="80"/>
      <c r="G201" s="80"/>
      <c r="H201" s="80"/>
      <c r="I201" s="80"/>
      <c r="J201" s="80"/>
      <c r="K201" s="81"/>
      <c r="L201" s="14">
        <v>14</v>
      </c>
      <c r="M201" s="13">
        <v>1403</v>
      </c>
      <c r="N201" s="6"/>
      <c r="O201" s="12">
        <v>0</v>
      </c>
      <c r="P201" s="11">
        <v>0</v>
      </c>
      <c r="Q201" s="66">
        <v>2836</v>
      </c>
      <c r="R201" s="66">
        <v>2836</v>
      </c>
      <c r="S201" s="66">
        <f t="shared" ref="S201:S204" si="6">Q201-R201</f>
        <v>0</v>
      </c>
      <c r="T201" s="73">
        <f t="shared" ref="T201:T204" si="7">R201/Q201%</f>
        <v>100</v>
      </c>
    </row>
    <row r="202" spans="1:20" ht="32.25" customHeight="1">
      <c r="A202" s="52"/>
      <c r="B202" s="10"/>
      <c r="C202" s="10"/>
      <c r="D202" s="8"/>
      <c r="E202" s="8"/>
      <c r="F202" s="68"/>
      <c r="G202" s="77" t="s">
        <v>6</v>
      </c>
      <c r="H202" s="77"/>
      <c r="I202" s="77"/>
      <c r="J202" s="77"/>
      <c r="K202" s="78"/>
      <c r="L202" s="14">
        <v>14</v>
      </c>
      <c r="M202" s="13">
        <v>1403</v>
      </c>
      <c r="N202" s="6"/>
      <c r="O202" s="12" t="s">
        <v>4</v>
      </c>
      <c r="P202" s="11">
        <v>0</v>
      </c>
      <c r="Q202" s="66">
        <v>2836</v>
      </c>
      <c r="R202" s="66">
        <v>2836</v>
      </c>
      <c r="S202" s="66">
        <f t="shared" si="6"/>
        <v>0</v>
      </c>
      <c r="T202" s="73">
        <f t="shared" si="7"/>
        <v>100</v>
      </c>
    </row>
    <row r="203" spans="1:20" ht="12.75" customHeight="1" thickBot="1">
      <c r="A203" s="52"/>
      <c r="B203" s="10"/>
      <c r="C203" s="10"/>
      <c r="D203" s="8"/>
      <c r="E203" s="8"/>
      <c r="F203" s="19"/>
      <c r="G203" s="62"/>
      <c r="H203" s="75" t="s">
        <v>5</v>
      </c>
      <c r="I203" s="75"/>
      <c r="J203" s="75"/>
      <c r="K203" s="79"/>
      <c r="L203" s="45">
        <v>14</v>
      </c>
      <c r="M203" s="46">
        <v>1403</v>
      </c>
      <c r="N203" s="47"/>
      <c r="O203" s="48" t="s">
        <v>4</v>
      </c>
      <c r="P203" s="49" t="s">
        <v>3</v>
      </c>
      <c r="Q203" s="70">
        <v>2836</v>
      </c>
      <c r="R203" s="70">
        <v>2836</v>
      </c>
      <c r="S203" s="66">
        <f t="shared" si="6"/>
        <v>0</v>
      </c>
      <c r="T203" s="73">
        <f t="shared" si="7"/>
        <v>100</v>
      </c>
    </row>
    <row r="204" spans="1:20" ht="12" customHeight="1" thickBot="1">
      <c r="A204" s="64"/>
      <c r="B204" s="58"/>
      <c r="C204" s="59"/>
      <c r="D204" s="59"/>
      <c r="E204" s="59"/>
      <c r="F204" s="59"/>
      <c r="G204" s="59"/>
      <c r="H204" s="59"/>
      <c r="I204" s="59"/>
      <c r="J204" s="59"/>
      <c r="K204" s="51" t="s">
        <v>171</v>
      </c>
      <c r="L204" s="50">
        <v>0</v>
      </c>
      <c r="M204" s="50">
        <v>0</v>
      </c>
      <c r="N204" s="50"/>
      <c r="O204" s="50" t="s">
        <v>2</v>
      </c>
      <c r="P204" s="50" t="s">
        <v>1</v>
      </c>
      <c r="Q204" s="71">
        <v>2805699.5613600002</v>
      </c>
      <c r="R204" s="71">
        <v>2681071.0152699999</v>
      </c>
      <c r="S204" s="66">
        <f t="shared" si="6"/>
        <v>124628.54609000031</v>
      </c>
      <c r="T204" s="73">
        <f t="shared" si="7"/>
        <v>95.558022398179034</v>
      </c>
    </row>
    <row r="205" spans="1:20" ht="11.25" customHeight="1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"/>
      <c r="R205" s="4"/>
      <c r="S205" s="4"/>
      <c r="T205" s="4"/>
    </row>
    <row r="206" spans="1:20" ht="12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72"/>
      <c r="R206" s="72"/>
      <c r="S206" s="64"/>
      <c r="T206" s="64"/>
    </row>
    <row r="207" spans="1:20" ht="36.75" customHeight="1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1"/>
      <c r="M207" s="1"/>
      <c r="N207" s="1"/>
      <c r="O207" s="2"/>
      <c r="P207" s="1"/>
      <c r="Q207" s="64"/>
      <c r="R207" s="64"/>
      <c r="S207" s="64"/>
      <c r="T207" s="64"/>
    </row>
    <row r="208" spans="1:20" ht="0.75" customHeight="1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1"/>
      <c r="M208" s="1"/>
      <c r="N208" s="1"/>
      <c r="O208" s="2"/>
      <c r="P208" s="1"/>
      <c r="Q208" s="64"/>
      <c r="R208" s="64"/>
      <c r="S208" s="64"/>
      <c r="T208" s="64"/>
    </row>
    <row r="209" spans="1:20" ht="26.25" customHeight="1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1"/>
      <c r="M209" s="1"/>
      <c r="N209" s="1"/>
      <c r="O209" s="2"/>
      <c r="P209" s="1"/>
      <c r="Q209" s="64"/>
      <c r="R209" s="64"/>
      <c r="S209" s="64"/>
      <c r="T209" s="64"/>
    </row>
  </sheetData>
  <autoFilter ref="A15:HC204"/>
  <mergeCells count="197">
    <mergeCell ref="T12:T13"/>
    <mergeCell ref="C20:K20"/>
    <mergeCell ref="C28:K28"/>
    <mergeCell ref="Q12:Q13"/>
    <mergeCell ref="R12:R13"/>
    <mergeCell ref="S12:S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L11:P12"/>
    <mergeCell ref="K11:K13"/>
    <mergeCell ref="A207:K207"/>
    <mergeCell ref="A208:K208"/>
    <mergeCell ref="A209:K209"/>
    <mergeCell ref="B16:K16"/>
    <mergeCell ref="B58:K58"/>
    <mergeCell ref="B62:K62"/>
    <mergeCell ref="B68:K68"/>
    <mergeCell ref="C187:K187"/>
    <mergeCell ref="B76:K76"/>
    <mergeCell ref="B86:K86"/>
    <mergeCell ref="B133:K133"/>
    <mergeCell ref="H49:K49"/>
    <mergeCell ref="B194:K194"/>
    <mergeCell ref="C17:K17"/>
    <mergeCell ref="G45:K45"/>
    <mergeCell ref="G48:K48"/>
    <mergeCell ref="G78:K78"/>
    <mergeCell ref="G70:K70"/>
    <mergeCell ref="C44:K44"/>
    <mergeCell ref="C47:K47"/>
    <mergeCell ref="C59:K59"/>
    <mergeCell ref="H46:K46"/>
    <mergeCell ref="C69:K69"/>
    <mergeCell ref="C73:K73"/>
    <mergeCell ref="H66:K66"/>
    <mergeCell ref="H54:K54"/>
    <mergeCell ref="H55:K55"/>
    <mergeCell ref="H56:K56"/>
    <mergeCell ref="H60:K60"/>
    <mergeCell ref="H64:K64"/>
    <mergeCell ref="H65:K65"/>
    <mergeCell ref="H94:K94"/>
    <mergeCell ref="H79:K79"/>
    <mergeCell ref="H81:K81"/>
    <mergeCell ref="G175:K175"/>
    <mergeCell ref="G196:K196"/>
    <mergeCell ref="H176:K176"/>
    <mergeCell ref="G199:K199"/>
    <mergeCell ref="C178:K178"/>
    <mergeCell ref="H180:K180"/>
    <mergeCell ref="B186:K186"/>
    <mergeCell ref="H200:K200"/>
    <mergeCell ref="G154:K154"/>
    <mergeCell ref="H161:K161"/>
    <mergeCell ref="C82:K82"/>
    <mergeCell ref="C87:K87"/>
    <mergeCell ref="C92:K92"/>
    <mergeCell ref="G88:K88"/>
    <mergeCell ref="H144:K144"/>
    <mergeCell ref="H146:K146"/>
    <mergeCell ref="G127:K127"/>
    <mergeCell ref="G157:K157"/>
    <mergeCell ref="C100:K100"/>
    <mergeCell ref="H126:K126"/>
    <mergeCell ref="H125:K125"/>
    <mergeCell ref="H116:K116"/>
    <mergeCell ref="H117:K117"/>
    <mergeCell ref="G120:K120"/>
    <mergeCell ref="G124:K124"/>
    <mergeCell ref="G118:K118"/>
    <mergeCell ref="H121:K121"/>
    <mergeCell ref="H122:K122"/>
    <mergeCell ref="H83:K83"/>
    <mergeCell ref="H29:K29"/>
    <mergeCell ref="G142:K142"/>
    <mergeCell ref="H36:K36"/>
    <mergeCell ref="H43:K43"/>
    <mergeCell ref="H37:K37"/>
    <mergeCell ref="H39:K39"/>
    <mergeCell ref="H40:K40"/>
    <mergeCell ref="C34:K34"/>
    <mergeCell ref="H91:K91"/>
    <mergeCell ref="G90:K90"/>
    <mergeCell ref="G95:K95"/>
    <mergeCell ref="G97:K97"/>
    <mergeCell ref="C80:K80"/>
    <mergeCell ref="C77:K77"/>
    <mergeCell ref="H30:K30"/>
    <mergeCell ref="H31:K31"/>
    <mergeCell ref="H32:K32"/>
    <mergeCell ref="H33:K33"/>
    <mergeCell ref="C63:K63"/>
    <mergeCell ref="G35:K35"/>
    <mergeCell ref="G38:K38"/>
    <mergeCell ref="H51:K51"/>
    <mergeCell ref="H52:K52"/>
    <mergeCell ref="H53:K53"/>
    <mergeCell ref="H18:K18"/>
    <mergeCell ref="H19:K19"/>
    <mergeCell ref="H21:K21"/>
    <mergeCell ref="H22:K22"/>
    <mergeCell ref="H23:K23"/>
    <mergeCell ref="H24:K24"/>
    <mergeCell ref="H25:K25"/>
    <mergeCell ref="H26:K26"/>
    <mergeCell ref="H27:K27"/>
    <mergeCell ref="H71:K71"/>
    <mergeCell ref="H72:K72"/>
    <mergeCell ref="H74:K74"/>
    <mergeCell ref="H89:K89"/>
    <mergeCell ref="H96:K96"/>
    <mergeCell ref="G93:K93"/>
    <mergeCell ref="H98:K98"/>
    <mergeCell ref="H99:K99"/>
    <mergeCell ref="H104:K104"/>
    <mergeCell ref="H102:K102"/>
    <mergeCell ref="G101:K101"/>
    <mergeCell ref="G103:K103"/>
    <mergeCell ref="H105:K105"/>
    <mergeCell ref="H106:K106"/>
    <mergeCell ref="H107:K107"/>
    <mergeCell ref="H108:K108"/>
    <mergeCell ref="H109:K109"/>
    <mergeCell ref="H110:K110"/>
    <mergeCell ref="H113:K113"/>
    <mergeCell ref="H114:K114"/>
    <mergeCell ref="G112:K112"/>
    <mergeCell ref="C111:K111"/>
    <mergeCell ref="H159:K159"/>
    <mergeCell ref="H162:K162"/>
    <mergeCell ref="G173:K173"/>
    <mergeCell ref="G115:K115"/>
    <mergeCell ref="G151:K151"/>
    <mergeCell ref="H137:K137"/>
    <mergeCell ref="H138:K138"/>
    <mergeCell ref="H143:K143"/>
    <mergeCell ref="H141:K141"/>
    <mergeCell ref="C150:K150"/>
    <mergeCell ref="H128:K128"/>
    <mergeCell ref="H129:K129"/>
    <mergeCell ref="H130:K130"/>
    <mergeCell ref="H131:K131"/>
    <mergeCell ref="H136:K136"/>
    <mergeCell ref="G135:K135"/>
    <mergeCell ref="C134:K134"/>
    <mergeCell ref="H171:K171"/>
    <mergeCell ref="H168:K168"/>
    <mergeCell ref="G167:K167"/>
    <mergeCell ref="G169:K169"/>
    <mergeCell ref="B165:K165"/>
    <mergeCell ref="H163:K163"/>
    <mergeCell ref="H155:K155"/>
    <mergeCell ref="H203:K203"/>
    <mergeCell ref="H184:K184"/>
    <mergeCell ref="H188:K188"/>
    <mergeCell ref="H181:K181"/>
    <mergeCell ref="H182:K182"/>
    <mergeCell ref="H183:K183"/>
    <mergeCell ref="H192:K192"/>
    <mergeCell ref="C191:K191"/>
    <mergeCell ref="B190:K190"/>
    <mergeCell ref="G202:K202"/>
    <mergeCell ref="C195:K195"/>
    <mergeCell ref="C198:K198"/>
    <mergeCell ref="H197:K197"/>
    <mergeCell ref="C201:K201"/>
    <mergeCell ref="K7:T9"/>
    <mergeCell ref="H170:K170"/>
    <mergeCell ref="H177:K177"/>
    <mergeCell ref="H179:K179"/>
    <mergeCell ref="H139:K139"/>
    <mergeCell ref="H119:K119"/>
    <mergeCell ref="H123:K123"/>
    <mergeCell ref="H84:K84"/>
    <mergeCell ref="H41:K41"/>
    <mergeCell ref="H42:K42"/>
    <mergeCell ref="H50:K50"/>
    <mergeCell ref="G160:K160"/>
    <mergeCell ref="H145:K145"/>
    <mergeCell ref="H140:K140"/>
    <mergeCell ref="H174:K174"/>
    <mergeCell ref="H148:K148"/>
    <mergeCell ref="H149:K149"/>
    <mergeCell ref="H152:K152"/>
    <mergeCell ref="H153:K153"/>
    <mergeCell ref="H147:K147"/>
    <mergeCell ref="C166:K166"/>
    <mergeCell ref="C172:K172"/>
    <mergeCell ref="H156:K156"/>
    <mergeCell ref="H158:K158"/>
  </mergeCells>
  <pageMargins left="0.19685039370078741" right="0" top="0.39370078740157483" bottom="0.19685039370078741" header="0.39370078740157483" footer="0.19685039370078741"/>
  <pageSetup paperSize="9" scale="90" fitToWidth="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Бувайсари</cp:lastModifiedBy>
  <cp:lastPrinted>2019-05-06T09:06:16Z</cp:lastPrinted>
  <dcterms:created xsi:type="dcterms:W3CDTF">2019-02-25T08:22:06Z</dcterms:created>
  <dcterms:modified xsi:type="dcterms:W3CDTF">2019-05-06T09:06:20Z</dcterms:modified>
</cp:coreProperties>
</file>